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xl/customProperty2.bin" ContentType="application/vnd.openxmlformats-officedocument.spreadsheetml.customProperty"/>
  <Override PartName="/docProps/core.xml" ContentType="application/vnd.openxmlformats-package.core-properties+xml"/>
  <Override PartName="/xl/customProperty1.bin" ContentType="application/vnd.openxmlformats-officedocument.spreadsheetml.customProperty"/>
  <Override PartName="/docProps/custom.xml" ContentType="application/vnd.openxmlformats-officedocument.custom-properties+xml"/>
  <Override PartName="/xl/externalLinks/externalLink4.xml" ContentType="application/vnd.openxmlformats-officedocument.spreadsheetml.externalLink+xml"/>
  <Override PartName="/xl/customProperty3.bin" ContentType="application/vnd.openxmlformats-officedocument.spreadsheetml.customProperty"/>
  <Override PartName="/xl/externalLinks/externalLink2.xml" ContentType="application/vnd.openxmlformats-officedocument.spreadsheetml.externalLink+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G:\Env_Rev\Grant Programs\TFCA PROGRAM\WORKSHTS\EXCEL\2027\"/>
    </mc:Choice>
  </mc:AlternateContent>
  <xr:revisionPtr revIDLastSave="0" documentId="13_ncr:1_{A2965B0D-BAC9-47E8-83EA-B17925801254}" xr6:coauthVersionLast="47" xr6:coauthVersionMax="47" xr10:uidLastSave="{00000000-0000-0000-0000-000000000000}"/>
  <bookViews>
    <workbookView xWindow="-110" yWindow="-110" windowWidth="22780" windowHeight="14540" tabRatio="877" activeTab="1" xr2:uid="{00000000-000D-0000-FFFF-FFFF00000000}"/>
  </bookViews>
  <sheets>
    <sheet name="Instructions" sheetId="12" r:id="rId1"/>
    <sheet name="Gen'l Info" sheetId="11" r:id="rId2"/>
    <sheet name="CE calcs" sheetId="1" r:id="rId3"/>
    <sheet name="Notes and Assumptions" sheetId="10" r:id="rId4"/>
    <sheet name="Emission Factors" sheetId="16" r:id="rId5"/>
  </sheets>
  <externalReferences>
    <externalReference r:id="rId6"/>
    <externalReference r:id="rId7"/>
    <externalReference r:id="rId8"/>
    <externalReference r:id="rId9"/>
  </externalReferences>
  <definedNames>
    <definedName name="_xlnm._FilterDatabase" localSheetId="2" hidden="1">#REF!</definedName>
    <definedName name="_xlnm._FilterDatabase" localSheetId="4" hidden="1">'Emission Factors'!#REF!</definedName>
    <definedName name="_xlnm._FilterDatabase" localSheetId="1" hidden="1">'Gen''l Info'!#REF!</definedName>
    <definedName name="Admin_Cost" localSheetId="4">#REF!</definedName>
    <definedName name="Admin_Cost">#REF!</definedName>
    <definedName name="Admin_Cost_Max_5_Percent">#REF!</definedName>
    <definedName name="Admin_Cost_Percent">#REF!</definedName>
    <definedName name="Annual_CO2_Emissions" localSheetId="4">'Emission Factors'!#REF!</definedName>
    <definedName name="Annual_CO2_Emissions" localSheetId="1">'Gen''l Info'!#REF!</definedName>
    <definedName name="Annual_CO2_Emissions">'CE calcs'!$J$42</definedName>
    <definedName name="Annual_Emission_Reductions_ROG_NOx_PM" localSheetId="4">'Emission Factors'!#REF!</definedName>
    <definedName name="Annual_Emission_Reductions_ROG_NOx_PM" localSheetId="1">'Gen''l Info'!#REF!</definedName>
    <definedName name="Annual_Emission_Reductions_ROG_NOx_PM">'CE calcs'!$J$43</definedName>
    <definedName name="Annual_Mileage_New_Vehicles" localSheetId="4">'Emission Factors'!#REF!</definedName>
    <definedName name="Annual_Mileage_New_Vehicles" localSheetId="1">'Gen''l Info'!#REF!</definedName>
    <definedName name="Annual_Mileage_New_Vehicles">'CE calcs'!#REF!</definedName>
    <definedName name="Annual_NOx_Emissions" localSheetId="4">'Emission Factors'!#REF!</definedName>
    <definedName name="Annual_NOx_Emissions" localSheetId="1">'Gen''l Info'!#REF!</definedName>
    <definedName name="Annual_NOx_Emissions">'CE calcs'!$J$39</definedName>
    <definedName name="Annual_PM_Emissions" localSheetId="4">'Emission Factors'!#REF!</definedName>
    <definedName name="Annual_PM_Emissions" localSheetId="1">'Gen''l Info'!#REF!</definedName>
    <definedName name="Annual_PM_Emissions">'CE calcs'!$J$40</definedName>
    <definedName name="Annual_ROG_Emissions" localSheetId="4">'Emission Factors'!#REF!</definedName>
    <definedName name="Annual_ROG_Emissions" localSheetId="1">'Gen''l Info'!#REF!</definedName>
    <definedName name="Annual_ROG_Emissions">'CE calcs'!$J$38</definedName>
    <definedName name="Annual_Trips_Reduced" localSheetId="4">'Emission Factors'!#REF!</definedName>
    <definedName name="Annual_Trips_Reduced" localSheetId="1">'Gen''l Info'!#REF!</definedName>
    <definedName name="Annual_Trips_Reduced">'CE calcs'!#REF!</definedName>
    <definedName name="Annual_VMT_Reduction" localSheetId="4">'Emission Factors'!#REF!</definedName>
    <definedName name="Annual_VMT_Reduction" localSheetId="1">'Gen''l Info'!#REF!</definedName>
    <definedName name="Annual_VMT_Reduction">'CE calcs'!#REF!</definedName>
    <definedName name="Annual_Weighted_PM_Emissions" localSheetId="4">'Emission Factors'!#REF!</definedName>
    <definedName name="Annual_Weighted_PM_Emissions" localSheetId="1">'Gen''l Info'!#REF!</definedName>
    <definedName name="Annual_Weighted_PM_Emissions">'CE calcs'!$J$41</definedName>
    <definedName name="Application_Number" localSheetId="4">'Emission Factors'!#REF!</definedName>
    <definedName name="Application_Number" localSheetId="1">'Gen''l Info'!#REF!</definedName>
    <definedName name="Application_Number">'CE calcs'!#REF!</definedName>
    <definedName name="BEndNOxfactor" localSheetId="4">[1]Calcs!#REF!</definedName>
    <definedName name="BEndNOxfactor">[1]Calcs!#REF!</definedName>
    <definedName name="BEndROGfactor" localSheetId="4">[1]Calcs!#REF!</definedName>
    <definedName name="BEndROGfactor">[1]Calcs!#REF!</definedName>
    <definedName name="Benefits_Sensitive___PM_Impacted_Communities?" localSheetId="4">#REF!</definedName>
    <definedName name="Benefits_Sensitive___PM_Impacted_Communities?">#REF!</definedName>
    <definedName name="BTrips" localSheetId="4">[1]Calcs!#REF!</definedName>
    <definedName name="BTrips">[1]Calcs!#REF!</definedName>
    <definedName name="BVMT" localSheetId="4">'Emission Factors'!#REF!</definedName>
    <definedName name="BVMT" localSheetId="1">'Gen''l Info'!$B$30</definedName>
    <definedName name="BVMT">'CE calcs'!$C$76</definedName>
    <definedName name="BVMTNOxfactor" localSheetId="4">'Emission Factors'!#REF!</definedName>
    <definedName name="BVMTNOxfactor" localSheetId="1">'Gen''l Info'!$B$32</definedName>
    <definedName name="BVMTNOxfactor">'CE calcs'!$C$78</definedName>
    <definedName name="BVMTPM10factor" localSheetId="4">'Emission Factors'!#REF!</definedName>
    <definedName name="BVMTPM10factor" localSheetId="1">'Gen''l Info'!$B$33</definedName>
    <definedName name="BVMTPM10factor">'CE calcs'!$C$79</definedName>
    <definedName name="BVMTROGfactor" localSheetId="4">'Emission Factors'!#REF!</definedName>
    <definedName name="BVMTROGfactor" localSheetId="1">'Gen''l Info'!$B$31</definedName>
    <definedName name="BVMTROGfactor">'CE calcs'!$C$77</definedName>
    <definedName name="Clean_Air_Policies_Points" localSheetId="4">'Emission Factors'!#REF!</definedName>
    <definedName name="Clean_Air_Policies_Points" localSheetId="1">'Gen''l Info'!#REF!</definedName>
    <definedName name="Clean_Air_Policies_Points">'CE calcs'!$S$40</definedName>
    <definedName name="CO2_Electric">'[2]EF-Trip Reduction'!$C$41</definedName>
    <definedName name="CO2_from_CNG">'[2]EF-Trip Reduction'!$C$40</definedName>
    <definedName name="CoFund" localSheetId="4">'Emission Factors'!#REF!</definedName>
    <definedName name="CoFund" localSheetId="1">'Gen''l Info'!#REF!</definedName>
    <definedName name="CoFund">'CE calcs'!$C$75</definedName>
    <definedName name="Cost_Effectiveness_Points" localSheetId="4">'Emission Factors'!#REF!</definedName>
    <definedName name="Cost_Effectiveness_Points" localSheetId="1">'Gen''l Info'!#REF!</definedName>
    <definedName name="Cost_Effectiveness_Points">'CE calcs'!#REF!</definedName>
    <definedName name="CurrentStd" localSheetId="4">'Emission Factors'!#REF!</definedName>
    <definedName name="CurrentStd">#REF!</definedName>
    <definedName name="Disadvantaged_Community_Points" localSheetId="4">'Emission Factors'!#REF!</definedName>
    <definedName name="Disadvantaged_Community_Points" localSheetId="1">'Gen''l Info'!#REF!</definedName>
    <definedName name="Disadvantaged_Community_Points">'CE calcs'!$T$62</definedName>
    <definedName name="District_Staff_Liason__initials">#REF!</definedName>
    <definedName name="DisVMT">[1]Calcs!#REF!</definedName>
    <definedName name="DVMTNOxfactor">[3]Calcs!#REF!</definedName>
    <definedName name="DVMTROGfactor">[3]Calcs!#REF!</definedName>
    <definedName name="Final_Report_Date_CMA" localSheetId="4">'Emission Factors'!#REF!</definedName>
    <definedName name="Final_Report_Date_CMA" localSheetId="1">'Gen''l Info'!#REF!</definedName>
    <definedName name="Final_Report_Date_CMA">'CE calcs'!#REF!</definedName>
    <definedName name="Final_Report_Date_PM" localSheetId="4">[3]Calcs!#REF!</definedName>
    <definedName name="Final_Report_Date_PM">[3]Calcs!#REF!</definedName>
    <definedName name="Greenhouse_Gas_Points" localSheetId="4">'Emission Factors'!#REF!</definedName>
    <definedName name="Greenhouse_Gas_Points" localSheetId="1">'Gen''l Info'!#REF!</definedName>
    <definedName name="Greenhouse_Gas_Points">'CE calcs'!$S$38</definedName>
    <definedName name="Incremental_Cost">#REF!</definedName>
    <definedName name="Lifetime_CO2_Emissions" localSheetId="4">'Emission Factors'!#REF!</definedName>
    <definedName name="Lifetime_CO2_Emissions" localSheetId="1">'Gen''l Info'!#REF!</definedName>
    <definedName name="Lifetime_CO2_Emissions">'CE calcs'!$K$42</definedName>
    <definedName name="Lifetime_Emission_Reductions_ROG_NOx">[3]Calcs!#REF!</definedName>
    <definedName name="Lifetime_Emission_Reductions_ROG_NOx_PM" localSheetId="4">'Emission Factors'!#REF!</definedName>
    <definedName name="Lifetime_Emission_Reductions_ROG_NOx_PM" localSheetId="1">'Gen''l Info'!#REF!</definedName>
    <definedName name="Lifetime_Emission_Reductions_ROG_NOx_PM">'CE calcs'!$K$43</definedName>
    <definedName name="Lifetime_Emissions_Reductions_Tons_ROG_NOx_PM">[1]Calcs!#REF!</definedName>
    <definedName name="Lifetime_NOx_Emissions" localSheetId="4">'Emission Factors'!#REF!</definedName>
    <definedName name="Lifetime_NOx_Emissions" localSheetId="1">'Gen''l Info'!#REF!</definedName>
    <definedName name="Lifetime_NOx_Emissions">'CE calcs'!$K$39</definedName>
    <definedName name="Lifetime_NOx_Emissions_Plus_Scrap_Credit">[4]Calcs!#REF!</definedName>
    <definedName name="Lifetime_PM_Emissions" localSheetId="4">'Emission Factors'!#REF!</definedName>
    <definedName name="Lifetime_PM_Emissions" localSheetId="1">'Gen''l Info'!#REF!</definedName>
    <definedName name="Lifetime_PM_Emissions">'CE calcs'!$K$40</definedName>
    <definedName name="Lifetime_ROG_Emissions" localSheetId="4">'Emission Factors'!#REF!</definedName>
    <definedName name="Lifetime_ROG_Emissions" localSheetId="1">'Gen''l Info'!#REF!</definedName>
    <definedName name="Lifetime_ROG_Emissions">'CE calcs'!$K$38</definedName>
    <definedName name="Lifetime_ROG_Emissions_Plus_Scrap_Credit">[4]Calcs!#REF!</definedName>
    <definedName name="Lifetime_Trips_Eliminated">[1]Calcs!#REF!</definedName>
    <definedName name="Lifetime_Trips_Reduced" localSheetId="4">'Emission Factors'!#REF!</definedName>
    <definedName name="Lifetime_Trips_Reduced" localSheetId="1">'Gen''l Info'!#REF!</definedName>
    <definedName name="Lifetime_Trips_Reduced">'CE calcs'!#REF!</definedName>
    <definedName name="Lifetime_VMT_Reduction" localSheetId="4">'Emission Factors'!#REF!</definedName>
    <definedName name="Lifetime_VMT_Reduction" localSheetId="1">'Gen''l Info'!#REF!</definedName>
    <definedName name="Lifetime_VMT_Reduction">'CE calcs'!#REF!</definedName>
    <definedName name="Lifetime_Weighted_PM_Emissions" localSheetId="4">'Emission Factors'!#REF!</definedName>
    <definedName name="Lifetime_Weighted_PM_Emissions" localSheetId="1">'Gen''l Info'!#REF!</definedName>
    <definedName name="Lifetime_Weighted_PM_Emissions">'CE calcs'!$K$41</definedName>
    <definedName name="Lifetime_Weighted_PM_Emissions_Plus_Scrap_Credit">[4]Calcs!#REF!</definedName>
    <definedName name="Local_Clean_Air_Planning_Points" localSheetId="4">'Emission Factors'!#REF!</definedName>
    <definedName name="Local_Clean_Air_Planning_Points" localSheetId="1">'Gen''l Info'!#REF!</definedName>
    <definedName name="Local_Clean_Air_Planning_Points">#REF!</definedName>
    <definedName name="Matching_Funds_Documentation">#REF!</definedName>
    <definedName name="Maximum_Funds_Requested_Public_Agency">#REF!</definedName>
    <definedName name="MF_Line_Item_1">#REF!</definedName>
    <definedName name="MF_Line_Item_1_Amount">#REF!</definedName>
    <definedName name="MF_Line_Item_1_Source">#REF!</definedName>
    <definedName name="MF_Line_Item_2">#REF!</definedName>
    <definedName name="MF_Line_Item_2_Amount">#REF!</definedName>
    <definedName name="MF_Line_Item_2_Source">#REF!</definedName>
    <definedName name="MF_Line_Item_3">#REF!</definedName>
    <definedName name="MF_Line_Item_3_Amount">#REF!</definedName>
    <definedName name="MF_Line_Item_3_Source">#REF!</definedName>
    <definedName name="MF_Line_Item_4">#REF!</definedName>
    <definedName name="MF_Line_Item_4_Amount">#REF!</definedName>
    <definedName name="MF_Line_Item_4_Source">#REF!</definedName>
    <definedName name="MF_Line_Item_5">#REF!</definedName>
    <definedName name="MF_Line_Item_5_Amount">#REF!</definedName>
    <definedName name="MF_Line_Item_5_Source">#REF!</definedName>
    <definedName name="MF_Percent">#REF!</definedName>
    <definedName name="MF_Percent_Requirement">#REF!</definedName>
    <definedName name="MF_Source_1">#REF!</definedName>
    <definedName name="MF_Source_1_Amount">#REF!</definedName>
    <definedName name="MF_Source_1_Status">#REF!</definedName>
    <definedName name="MF_Source_2">#REF!</definedName>
    <definedName name="MF_Source_2_Amount">#REF!</definedName>
    <definedName name="MF_Source_2_Status">#REF!</definedName>
    <definedName name="MF_Source_3">#REF!</definedName>
    <definedName name="MF_Source_3_Amount">#REF!</definedName>
    <definedName name="MF_Source_3_Status">#REF!</definedName>
    <definedName name="MF_Source_4">#REF!</definedName>
    <definedName name="MF_Source_4_Amount">#REF!</definedName>
    <definedName name="MF_Source_4_Status">#REF!</definedName>
    <definedName name="MF_Source_5">#REF!</definedName>
    <definedName name="MF_Source_5_Amount">#REF!</definedName>
    <definedName name="MF_Source_5_Status">#REF!</definedName>
    <definedName name="Milestone_1">#REF!</definedName>
    <definedName name="Milestone_1_Date">#REF!</definedName>
    <definedName name="Milestone_2">#REF!</definedName>
    <definedName name="Milestone_2_Date">#REF!</definedName>
    <definedName name="Milestone_3">#REF!</definedName>
    <definedName name="Milestone_3_Date">#REF!</definedName>
    <definedName name="Milestone_4">#REF!</definedName>
    <definedName name="Milestone_4_Date">#REF!</definedName>
    <definedName name="Milestone_5">#REF!</definedName>
    <definedName name="Milestone_5_Date">#REF!</definedName>
    <definedName name="Milestone_6">#REF!</definedName>
    <definedName name="Milestone_6_Date">#REF!</definedName>
    <definedName name="MPG_Diesel_Bus">'[2]EF-Trip Reduction'!$C$48</definedName>
    <definedName name="New_Vehicle_NOx_Emission_Factor__gr_yr" localSheetId="4">'Emission Factors'!#REF!</definedName>
    <definedName name="New_Vehicle_NOx_Emission_Factor__gr_yr" localSheetId="1">'Gen''l Info'!#REF!</definedName>
    <definedName name="New_Vehicle_NOx_Emission_Factor__gr_yr">'CE calcs'!#REF!</definedName>
    <definedName name="New_Vehicle_PM_Emission_Factor__gr_mi" localSheetId="4">'Emission Factors'!#REF!</definedName>
    <definedName name="New_Vehicle_PM_Emission_Factor__gr_mi" localSheetId="1">'Gen''l Info'!#REF!</definedName>
    <definedName name="New_Vehicle_PM_Emission_Factor__gr_mi">'CE calcs'!$D$75</definedName>
    <definedName name="New_Vehicle_ROG_Emission_Factor__gr_yr" localSheetId="4">'Emission Factors'!#REF!</definedName>
    <definedName name="New_Vehicle_ROG_Emission_Factor__gr_yr" localSheetId="1">'Gen''l Info'!#REF!</definedName>
    <definedName name="New_Vehicle_ROG_Emission_Factor__gr_yr">'CE calcs'!#REF!</definedName>
    <definedName name="NewVehicleStd" localSheetId="4">'Emission Factors'!#REF!</definedName>
    <definedName name="NewVehicleStd">#REF!</definedName>
    <definedName name="NOx_Emis_Reductions_from_HD_Vehicles">[4]Calcs!#REF!</definedName>
    <definedName name="NOx_Emissions_W_Project">[3]Calcs!#REF!</definedName>
    <definedName name="NOx_Emissions_WO_Project">[3]Calcs!#REF!</definedName>
    <definedName name="NOx_Running_Emission_Factor">[1]Calcs!#REF!</definedName>
    <definedName name="NOx_Trip_Factor">[1]Calcs!#REF!</definedName>
    <definedName name="Number_New_Vehicles_Purchased">[4]Calcs!#REF!</definedName>
    <definedName name="Number_of_New_Vehicles" localSheetId="4">'Emission Factors'!#REF!</definedName>
    <definedName name="Number_of_New_Vehicles" localSheetId="1">'Gen''l Info'!#REF!</definedName>
    <definedName name="Number_of_New_Vehicles">'CE calcs'!#REF!</definedName>
    <definedName name="Number_Vehicles_Repowered" localSheetId="4">[4]Calcs!#REF!</definedName>
    <definedName name="Number_Vehicles_Repowered">[4]Calcs!#REF!</definedName>
    <definedName name="Number_Vehicles_Required_Scrapped" localSheetId="4">[4]Calcs!#REF!</definedName>
    <definedName name="Number_Vehicles_Required_Scrapped">[4]Calcs!#REF!</definedName>
    <definedName name="Number_Vehicles_Retrofit" localSheetId="4">[4]Calcs!#REF!</definedName>
    <definedName name="Number_Vehicles_Retrofit">[4]Calcs!#REF!</definedName>
    <definedName name="Number_Vehicles_Voluntarily_Scrapped">[4]Calcs!#REF!</definedName>
    <definedName name="Other_Project_Attributes_Points" localSheetId="4">'Emission Factors'!#REF!</definedName>
    <definedName name="Other_Project_Attributes_Points" localSheetId="1">'Gen''l Info'!#REF!</definedName>
    <definedName name="Other_Project_Attributes_Points">'CE calcs'!$S$39</definedName>
    <definedName name="Percent_Regional_Fund_of_Total">#REF!</definedName>
    <definedName name="Person_Signing_Contract">#REF!</definedName>
    <definedName name="Person_Signing_Contract_Address">#REF!</definedName>
    <definedName name="Person_Signing_Contract_City">#REF!</definedName>
    <definedName name="Person_Signing_Contract_Email">#REF!</definedName>
    <definedName name="Person_Signing_Contract_Fax">#REF!</definedName>
    <definedName name="Person_Signing_Contract_Job_Title">#REF!</definedName>
    <definedName name="Person_Signing_Contract_Phone_Number">#REF!</definedName>
    <definedName name="Person_Signing_Contract_Zip">#REF!</definedName>
    <definedName name="PM_Emis_Reductions_from_HD_Vehicles">[4]Calcs!#REF!</definedName>
    <definedName name="PM_Exhaust_Emissions">[1]Calcs!#REF!</definedName>
    <definedName name="PM_Exhaust_Factor">[1]Calcs!#REF!</definedName>
    <definedName name="PM_Tire_Wear_Factor">[1]Calcs!#REF!</definedName>
    <definedName name="PM10_Emission_Factor">[1]Calcs!#REF!</definedName>
    <definedName name="Primary_Contact">#REF!</definedName>
    <definedName name="Primary_Contact_Address">#REF!</definedName>
    <definedName name="Primary_Contact_City">#REF!</definedName>
    <definedName name="Primary_Contact_Email">#REF!</definedName>
    <definedName name="Primary_Contact_Fax">#REF!</definedName>
    <definedName name="Primary_Contact_Job_Title">#REF!</definedName>
    <definedName name="Primary_Contact_Phone_Number">#REF!</definedName>
    <definedName name="Primary_Contact_Title">#REF!</definedName>
    <definedName name="Primary_Contact_Zip">#REF!</definedName>
    <definedName name="_xlnm.Print_Area" localSheetId="2">'CE calcs'!$A$1:$W$45</definedName>
    <definedName name="_xlnm.Print_Area" localSheetId="4">'Emission Factors'!$A$1:$J$4</definedName>
    <definedName name="_xlnm.Print_Area" localSheetId="1">'Gen''l Info'!$A$1:$B$26</definedName>
    <definedName name="_xlnm.Print_Area" localSheetId="0">Instructions!$A$1:$L$64</definedName>
    <definedName name="Project_Description">#REF!</definedName>
    <definedName name="Project_Sponsor" localSheetId="4">'Emission Factors'!#REF!</definedName>
    <definedName name="Project_Sponsor" localSheetId="1">'Gen''l Info'!#REF!</definedName>
    <definedName name="Project_Sponsor">'CE calcs'!#REF!</definedName>
    <definedName name="Project_Sponsor_Address" localSheetId="4">'Emission Factors'!#REF!</definedName>
    <definedName name="Project_Sponsor_Address" localSheetId="1">'Gen''l Info'!#REF!</definedName>
    <definedName name="Project_Sponsor_Address">'CE calcs'!$K$10</definedName>
    <definedName name="Project_Sponsor_City" localSheetId="4">'Emission Factors'!#REF!</definedName>
    <definedName name="Project_Sponsor_City" localSheetId="1">'Gen''l Info'!#REF!</definedName>
    <definedName name="Project_Sponsor_City">'CE calcs'!$K$12</definedName>
    <definedName name="Project_Sponsor_City_Zip">[1]Calcs!#REF!</definedName>
    <definedName name="Project_Sponsor_Contact" localSheetId="4">'Emission Factors'!#REF!</definedName>
    <definedName name="Project_Sponsor_Contact" localSheetId="1">'Gen''l Info'!#REF!</definedName>
    <definedName name="Project_Sponsor_Contact">'CE calcs'!$K$8</definedName>
    <definedName name="Project_Sponsor_County" localSheetId="4">'Emission Factors'!#REF!</definedName>
    <definedName name="Project_Sponsor_County" localSheetId="1">'Gen''l Info'!#REF!</definedName>
    <definedName name="Project_Sponsor_County">'CE calcs'!#REF!</definedName>
    <definedName name="Project_Sponsor_Email" localSheetId="4">'Emission Factors'!#REF!</definedName>
    <definedName name="Project_Sponsor_Email" localSheetId="1">'Gen''l Info'!$H$27</definedName>
    <definedName name="Project_Sponsor_Email">'CE calcs'!$K$11</definedName>
    <definedName name="Project_Sponsor_Phone_Number" localSheetId="4">'Emission Factors'!#REF!</definedName>
    <definedName name="Project_Sponsor_Phone_Number" localSheetId="1">'Gen''l Info'!#REF!</definedName>
    <definedName name="Project_Sponsor_Phone_Number">'CE calcs'!$K$9</definedName>
    <definedName name="Project_Sponsor_Zip_Code" localSheetId="4">'Emission Factors'!#REF!</definedName>
    <definedName name="Project_Sponsor_Zip_Code" localSheetId="1">'Gen''l Info'!#REF!</definedName>
    <definedName name="Project_Sponsor_Zip_Code">'CE calcs'!#REF!</definedName>
    <definedName name="Project_Start_Date" localSheetId="4">'Emission Factors'!#REF!</definedName>
    <definedName name="Project_Start_Date" localSheetId="1">'Gen''l Info'!#REF!</definedName>
    <definedName name="Project_Start_Date">'CE calcs'!#REF!</definedName>
    <definedName name="Project_Title" localSheetId="4">'Emission Factors'!#REF!</definedName>
    <definedName name="Project_Title" localSheetId="1">'Gen''l Info'!#REF!</definedName>
    <definedName name="Project_Title">'CE calcs'!#REF!</definedName>
    <definedName name="Project_Type_Code" localSheetId="4">'Emission Factors'!#REF!</definedName>
    <definedName name="Project_Type_Code" localSheetId="1">'Gen''l Info'!#REF!</definedName>
    <definedName name="Project_Type_Code">'CE calcs'!#REF!</definedName>
    <definedName name="Promote_Alternative_Transportation_Modes" localSheetId="4">'Emission Factors'!#REF!</definedName>
    <definedName name="Promote_Alternative_Transportation_Modes" localSheetId="1">'Gen''l Info'!$P$28</definedName>
    <definedName name="Promote_Alternative_Transportation_Modes">'CE calcs'!$T$63</definedName>
    <definedName name="Public_Non_Public_Entity" localSheetId="4">'Emission Factors'!#REF!</definedName>
    <definedName name="Public_Non_Public_Entity" localSheetId="1">'Gen''l Info'!$C$27</definedName>
    <definedName name="Public_Non_Public_Entity">'CE calcs'!#REF!</definedName>
    <definedName name="Public_Private" localSheetId="4">[1]Calcs!#REF!</definedName>
    <definedName name="Public_Private">[1]Calcs!#REF!</definedName>
    <definedName name="Ratio_Scrapped_HDV_to_New" localSheetId="4">[4]Calcs!#REF!</definedName>
    <definedName name="Ratio_Scrapped_HDV_to_New">[4]Calcs!#REF!</definedName>
    <definedName name="Resolution_Authorization" localSheetId="4">#REF!</definedName>
    <definedName name="Resolution_Authorization">#REF!</definedName>
    <definedName name="Resolution_Authorization_Date_Expected" localSheetId="4">#REF!</definedName>
    <definedName name="Resolution_Authorization_Date_Expected">#REF!</definedName>
    <definedName name="ROG_Emis_Reductions_from_HD_Vehicles" localSheetId="4">[4]Calcs!#REF!</definedName>
    <definedName name="ROG_Emis_Reductions_from_HD_Vehicles">[4]Calcs!#REF!</definedName>
    <definedName name="ROG_Emissions_W_Project" localSheetId="4">[3]Calcs!#REF!</definedName>
    <definedName name="ROG_Emissions_W_Project">[3]Calcs!#REF!</definedName>
    <definedName name="ROG_Emissions_WO_Project" localSheetId="4">[3]Calcs!#REF!</definedName>
    <definedName name="ROG_Emissions_WO_Project">[3]Calcs!#REF!</definedName>
    <definedName name="ROG_Running_Emission_Factor" localSheetId="4">[1]Calcs!#REF!</definedName>
    <definedName name="ROG_Running_Emission_Factor">[1]Calcs!#REF!</definedName>
    <definedName name="ROG_Trip_Factor" localSheetId="4">[1]Calcs!#REF!</definedName>
    <definedName name="ROG_Trip_Factor">[1]Calcs!#REF!</definedName>
    <definedName name="Scrapping_Required">[4]Calcs!#REF!</definedName>
    <definedName name="Scrapping_Voluntarily">[4]Calcs!#REF!</definedName>
    <definedName name="Secondary_Contact">#REF!</definedName>
    <definedName name="Secondary_Contact_Address">#REF!</definedName>
    <definedName name="Secondary_Contact_City">#REF!</definedName>
    <definedName name="Secondary_Contact_Email">#REF!</definedName>
    <definedName name="Secondary_Contact_Fax">#REF!</definedName>
    <definedName name="Secondary_Contact_Job_Title">#REF!</definedName>
    <definedName name="Secondary_Contact_Phone_Number">#REF!</definedName>
    <definedName name="Secondary_Contact_Zip">#REF!</definedName>
    <definedName name="Sensitive_Communities_Points" localSheetId="4">'Emission Factors'!#REF!</definedName>
    <definedName name="Sensitive_Communities_Points" localSheetId="1">'Gen''l Info'!#REF!</definedName>
    <definedName name="Sensitive_Communities_Points">'CE calcs'!$S$41</definedName>
    <definedName name="Shuttle_Van_Days_Yr">[1]Calcs!#REF!</definedName>
    <definedName name="Shuttle_Van_NOx_Running_Emissions">[1]Calcs!#REF!</definedName>
    <definedName name="Shuttle_Van_PM_Emission_Factor">[1]Calcs!#REF!</definedName>
    <definedName name="Shuttle_Van_ROG_Running_Emissions">[1]Calcs!#REF!</definedName>
    <definedName name="Supplementary_Project_Info_Sheet">#REF!</definedName>
    <definedName name="TFCA_Cost_40_Percent" localSheetId="4">'Emission Factors'!#REF!</definedName>
    <definedName name="TFCA_Cost_40_Percent" localSheetId="1">'Gen''l Info'!#REF!</definedName>
    <definedName name="TFCA_Cost_40_Percent">'CE calcs'!$D$9</definedName>
    <definedName name="TFCA_Cost_40_Percent_Status">#REF!</definedName>
    <definedName name="TFCA_Cost_60_Percent" localSheetId="4">'Emission Factors'!#REF!</definedName>
    <definedName name="TFCA_Cost_60_Percent" localSheetId="1">'Gen''l Info'!$Q$27</definedName>
    <definedName name="TFCA_Cost_60_Percent">'CE calcs'!$D$11</definedName>
    <definedName name="TFCA_Cost_60_Percent_Minimum_Meet">#REF!</definedName>
    <definedName name="TFCA_Cost_Effectiveness" localSheetId="4">'Emission Factors'!#REF!</definedName>
    <definedName name="TFCA_Cost_Effectiveness" localSheetId="1">'Gen''l Info'!#REF!</definedName>
    <definedName name="TFCA_Cost_Effectiveness">'CE calcs'!$K$44</definedName>
    <definedName name="TFCA_Funding_Effectiveness_Points" localSheetId="4">'Emission Factors'!#REF!</definedName>
    <definedName name="TFCA_Funding_Effectiveness_Points" localSheetId="1">'Gen''l Info'!#REF!</definedName>
    <definedName name="TFCA_Funding_Effectiveness_Points">'CE calcs'!#REF!</definedName>
    <definedName name="TFCA_Line_Item_1" localSheetId="4">#REF!</definedName>
    <definedName name="TFCA_Line_Item_1">#REF!</definedName>
    <definedName name="TFCA_Line_Item_1_Amount" localSheetId="4">#REF!</definedName>
    <definedName name="TFCA_Line_Item_1_Amount">#REF!</definedName>
    <definedName name="TFCA_Line_Item_2">#REF!</definedName>
    <definedName name="TFCA_Line_Item_2_Amount">#REF!</definedName>
    <definedName name="TFCA_Line_Item_3">#REF!</definedName>
    <definedName name="TFCA_Line_Item_3_Amount">#REF!</definedName>
    <definedName name="TFCA_Line_Item_4">#REF!</definedName>
    <definedName name="TFCA_Line_Item_4_Amount">#REF!</definedName>
    <definedName name="TFCA_Line_Item_5">#REF!</definedName>
    <definedName name="TFCA_Line_Item_5_Amount">#REF!</definedName>
    <definedName name="TFCA_Weighted_Cost_Effectiveness" localSheetId="4">'Emission Factors'!#REF!</definedName>
    <definedName name="TFCA_Weighted_Cost_Effectiveness" localSheetId="1">'Gen''l Info'!#REF!</definedName>
    <definedName name="TFCA_Weighted_Cost_Effectiveness">'CE calcs'!$K$45</definedName>
    <definedName name="Total_Matching_Funds">#REF!</definedName>
    <definedName name="Total_New_EVs" localSheetId="4">'Emission Factors'!#REF!</definedName>
    <definedName name="Total_New_EVs" localSheetId="1">'Gen''l Info'!#REF!</definedName>
    <definedName name="Total_New_EVs">'CE calcs'!$C$15</definedName>
    <definedName name="Total_PM_Emissions__gr.">[1]Calcs!#REF!</definedName>
    <definedName name="Total_PM_Emissions_Tons">[1]Calcs!#REF!</definedName>
    <definedName name="Total_Points" localSheetId="4">'Emission Factors'!#REF!</definedName>
    <definedName name="Total_Points" localSheetId="1">'Gen''l Info'!#REF!</definedName>
    <definedName name="Total_Points">'CE calcs'!$S$42</definedName>
    <definedName name="Total_Project_Cost" localSheetId="4">'Emission Factors'!#REF!</definedName>
    <definedName name="Total_Project_Cost" localSheetId="1">'Gen''l Info'!#REF!</definedName>
    <definedName name="Total_Project_Cost">'CE calcs'!#REF!</definedName>
    <definedName name="Total_Project_Cost_Over_150000">#REF!</definedName>
    <definedName name="Total_TFCA_Cost" localSheetId="4">'Emission Factors'!#REF!</definedName>
    <definedName name="Total_TFCA_Cost" localSheetId="1">'Gen''l Info'!#REF!</definedName>
    <definedName name="Total_TFCA_Cost">'CE calcs'!$D$12</definedName>
    <definedName name="VMT_w__Project">[1]Calcs!#REF!</definedName>
    <definedName name="VMT_w_o_Project">[1]Calcs!#REF!</definedName>
    <definedName name="WeightClass" localSheetId="4">'Emission Factors'!#REF!</definedName>
    <definedName name="WeightClass">#REF!</definedName>
    <definedName name="Yrs_Effectiveness" localSheetId="4">'Emission Factors'!#REF!</definedName>
    <definedName name="Yrs_Effectiveness" localSheetId="1">'Gen''l Info'!#REF!</definedName>
    <definedName name="Yrs_Effectiveness">'CE calcs'!$D$8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1" l="1"/>
  <c r="D10" i="1" s="1"/>
  <c r="B29" i="11" s="1"/>
  <c r="B31" i="11"/>
  <c r="B30" i="11"/>
  <c r="P19" i="1" l="1"/>
  <c r="N19" i="1"/>
  <c r="M19" i="1"/>
  <c r="O19" i="1"/>
  <c r="L19" i="1"/>
  <c r="K19" i="1"/>
  <c r="J19" i="1"/>
  <c r="I19" i="1"/>
  <c r="Q23" i="1" l="1"/>
  <c r="R19" i="1"/>
  <c r="R29" i="1"/>
  <c r="S19" i="1" l="1"/>
  <c r="T19" i="1"/>
  <c r="Q19" i="1"/>
  <c r="R34" i="1"/>
  <c r="U19" i="1" l="1"/>
  <c r="D12" i="1"/>
  <c r="T20" i="1" l="1"/>
  <c r="Q20" i="1"/>
  <c r="R20" i="1"/>
  <c r="S20" i="1"/>
  <c r="Q21" i="1"/>
  <c r="R21" i="1"/>
  <c r="S21" i="1"/>
  <c r="T21" i="1"/>
  <c r="Q22" i="1"/>
  <c r="R22" i="1"/>
  <c r="S22" i="1"/>
  <c r="T22" i="1"/>
  <c r="R23" i="1"/>
  <c r="S23" i="1"/>
  <c r="T23" i="1"/>
  <c r="Q24" i="1"/>
  <c r="R24" i="1"/>
  <c r="S24" i="1"/>
  <c r="T24" i="1"/>
  <c r="Q25" i="1"/>
  <c r="R25" i="1"/>
  <c r="S25" i="1"/>
  <c r="T25" i="1"/>
  <c r="Q26" i="1"/>
  <c r="R26" i="1"/>
  <c r="S26" i="1"/>
  <c r="T26" i="1"/>
  <c r="Q27" i="1"/>
  <c r="R27" i="1"/>
  <c r="S27" i="1"/>
  <c r="T27" i="1"/>
  <c r="Q28" i="1"/>
  <c r="R28" i="1"/>
  <c r="S28" i="1"/>
  <c r="T28" i="1"/>
  <c r="Q29" i="1"/>
  <c r="S29" i="1"/>
  <c r="T29" i="1"/>
  <c r="Q30" i="1"/>
  <c r="R30" i="1"/>
  <c r="S30" i="1"/>
  <c r="T30" i="1"/>
  <c r="Q31" i="1"/>
  <c r="R31" i="1"/>
  <c r="S31" i="1"/>
  <c r="T31" i="1"/>
  <c r="Q32" i="1"/>
  <c r="R32" i="1"/>
  <c r="S32" i="1"/>
  <c r="T32" i="1"/>
  <c r="Q33" i="1"/>
  <c r="R33" i="1"/>
  <c r="S33" i="1"/>
  <c r="T33" i="1"/>
  <c r="Q34" i="1"/>
  <c r="U34" i="1" s="1"/>
  <c r="S34" i="1"/>
  <c r="T34" i="1"/>
  <c r="S35" i="1" l="1"/>
  <c r="J40" i="1" s="1"/>
  <c r="B34" i="11" s="1"/>
  <c r="R35" i="1"/>
  <c r="J39" i="1" s="1"/>
  <c r="Q35" i="1"/>
  <c r="J38" i="1" s="1"/>
  <c r="B32" i="11" s="1"/>
  <c r="U33" i="1"/>
  <c r="U30" i="1"/>
  <c r="U28" i="1"/>
  <c r="U27" i="1"/>
  <c r="U26" i="1"/>
  <c r="U31" i="1"/>
  <c r="U22" i="1"/>
  <c r="U24" i="1"/>
  <c r="U23" i="1"/>
  <c r="U20" i="1"/>
  <c r="T35" i="1"/>
  <c r="J42" i="1" s="1"/>
  <c r="U32" i="1"/>
  <c r="U29" i="1"/>
  <c r="U25" i="1"/>
  <c r="U21" i="1"/>
  <c r="K42" i="1" l="1"/>
  <c r="B35" i="11"/>
  <c r="K39" i="1"/>
  <c r="B33" i="11"/>
  <c r="K38" i="1"/>
  <c r="J43" i="1"/>
  <c r="J41" i="1"/>
  <c r="K41" i="1" s="1"/>
  <c r="K40" i="1"/>
  <c r="K43" i="1" l="1"/>
  <c r="K44" i="1"/>
  <c r="B36" i="11" s="1"/>
  <c r="K45" i="1"/>
  <c r="B3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Geraldina Grunbaum</author>
    <author>David Wiley</author>
  </authors>
  <commentList>
    <comment ref="B41" authorId="0" shapeId="0" xr:uid="{00000000-0006-0000-0200-000002000000}">
      <text>
        <r>
          <rPr>
            <sz val="8"/>
            <color indexed="81"/>
            <rFont val="Tahoma"/>
            <family val="2"/>
          </rPr>
          <t>Weighted PM 10 means that tailpipe PM emissions have been multiplied by factor of 20, consistent w CARB methodology for Carl Moyer Program, to reflect the negative impact of tailpipe PM on public health.</t>
        </r>
      </text>
    </comment>
    <comment ref="B45" authorId="1" shapeId="0" xr:uid="{00000000-0006-0000-0200-000003000000}">
      <text>
        <r>
          <rPr>
            <b/>
            <sz val="8"/>
            <color indexed="81"/>
            <rFont val="Tahoma"/>
            <family val="2"/>
          </rPr>
          <t>David Wiley:</t>
        </r>
        <r>
          <rPr>
            <sz val="8"/>
            <color indexed="81"/>
            <rFont val="Tahoma"/>
            <family val="2"/>
          </rPr>
          <t xml:space="preserve">
Weighted PM 10 means that tailpipe PM emissions have been multiplied by factor of 20, consistent w CARB methodology for Carl Moyer Program.</t>
        </r>
      </text>
    </comment>
  </commentList>
</comments>
</file>

<file path=xl/sharedStrings.xml><?xml version="1.0" encoding="utf-8"?>
<sst xmlns="http://schemas.openxmlformats.org/spreadsheetml/2006/main" count="346" uniqueCount="218">
  <si>
    <t>Project Title</t>
  </si>
  <si>
    <t>Contact Name</t>
  </si>
  <si>
    <t>Project Start Date</t>
  </si>
  <si>
    <t>Project Completion Date</t>
  </si>
  <si>
    <t>Project Sponsor</t>
  </si>
  <si>
    <t>Public Agency? (Y or N)</t>
  </si>
  <si>
    <t>Project Type Code (e.g., 7a)</t>
  </si>
  <si>
    <t>Worksheet Calculated By</t>
  </si>
  <si>
    <t>Project Sponsor Organization</t>
  </si>
  <si>
    <t>Email Address</t>
  </si>
  <si>
    <t>Phone Number</t>
  </si>
  <si>
    <t>Mailing Address</t>
  </si>
  <si>
    <t>City</t>
  </si>
  <si>
    <t>State</t>
  </si>
  <si>
    <t>Zip</t>
  </si>
  <si>
    <t>Date of Submission</t>
  </si>
  <si>
    <r>
      <t xml:space="preserve">General Information Tab:  </t>
    </r>
    <r>
      <rPr>
        <sz val="10"/>
        <rFont val="Arial"/>
        <family val="2"/>
      </rPr>
      <t>Complete areas shaded in yellow.</t>
    </r>
  </si>
  <si>
    <t>Project Schedule</t>
  </si>
  <si>
    <r>
      <t xml:space="preserve">Calculations Tab:  </t>
    </r>
    <r>
      <rPr>
        <sz val="12"/>
        <rFont val="Arial"/>
        <family val="2"/>
      </rPr>
      <t>Complete areas shaded in yellow only.</t>
    </r>
  </si>
  <si>
    <t>Cost-Effectiveness ($ / weighted ton)</t>
  </si>
  <si>
    <t>GVWR</t>
  </si>
  <si>
    <t>SAMPLE</t>
  </si>
  <si>
    <t>Unit #/ID</t>
  </si>
  <si>
    <t>Amount Requested</t>
  </si>
  <si>
    <t>ROG Emissions Reduced</t>
  </si>
  <si>
    <t>NOx Emissions Reduced</t>
  </si>
  <si>
    <t xml:space="preserve">PM Emissions Reduced </t>
  </si>
  <si>
    <t>Weighted PM Emissions Reduced</t>
  </si>
  <si>
    <t>CO2 Emissions Reduced</t>
  </si>
  <si>
    <t>Unweighted Emission Reductions (ROG, NOx &amp; PM)</t>
  </si>
  <si>
    <t>Unweighted TFCA Cost Effectiveness (ROG, NOx &amp; PM)</t>
  </si>
  <si>
    <t>Emission Reductions (gr/yr)</t>
  </si>
  <si>
    <t>TFCA Project Cost - Cost Effectiveness (ROG, NOx &amp; Weighted PM)</t>
  </si>
  <si>
    <t>Cost-Effectiveness Results for Entire Project</t>
  </si>
  <si>
    <t># Years Effectiveness:</t>
  </si>
  <si>
    <t>A</t>
  </si>
  <si>
    <t>B</t>
  </si>
  <si>
    <t>C</t>
  </si>
  <si>
    <t>F</t>
  </si>
  <si>
    <t>Annual</t>
  </si>
  <si>
    <t>Lifetime</t>
  </si>
  <si>
    <t>Tons</t>
  </si>
  <si>
    <t>/Ton</t>
  </si>
  <si>
    <t>Totals</t>
  </si>
  <si>
    <t>Emission Reduction Calculations</t>
  </si>
  <si>
    <t>E</t>
  </si>
  <si>
    <t>ROG</t>
  </si>
  <si>
    <t>CO2</t>
  </si>
  <si>
    <t>I</t>
  </si>
  <si>
    <t>J</t>
  </si>
  <si>
    <t>K</t>
  </si>
  <si>
    <t>L</t>
  </si>
  <si>
    <t>M</t>
  </si>
  <si>
    <t>O</t>
  </si>
  <si>
    <t>P</t>
  </si>
  <si>
    <t>D</t>
  </si>
  <si>
    <t>Purchase/Lease of New Vehicles</t>
  </si>
  <si>
    <t>Q</t>
  </si>
  <si>
    <t>Avg Annual Miles</t>
  </si>
  <si>
    <t>G</t>
  </si>
  <si>
    <t>H</t>
  </si>
  <si>
    <t>Cost Effectiveness Inputs</t>
  </si>
  <si>
    <t>Total Project Cost:</t>
  </si>
  <si>
    <t>Notes &amp; Assumptions</t>
  </si>
  <si>
    <t>Vehicle</t>
  </si>
  <si>
    <t>N</t>
  </si>
  <si>
    <t>R</t>
  </si>
  <si>
    <t>S</t>
  </si>
  <si>
    <t>T</t>
  </si>
  <si>
    <t>Provide all assumptions, rationales, and references for figures used in calculations.</t>
  </si>
  <si>
    <t>TFCA Cost 40%:</t>
  </si>
  <si>
    <t>TFCA Cost 60%:</t>
  </si>
  <si>
    <t>County (2-3 character abbreviation)</t>
  </si>
  <si>
    <t>TFCA Regional Fund Proj. #:</t>
  </si>
  <si>
    <t>*Total TFCA Cost:</t>
  </si>
  <si>
    <t>*Should equal Total Amount Requested column (in table below)</t>
  </si>
  <si>
    <t>* Total Amount Requested</t>
  </si>
  <si>
    <t>http://www.baaqmd.gov/tfca4pm</t>
  </si>
  <si>
    <t>Fuel</t>
  </si>
  <si>
    <t>Class</t>
  </si>
  <si>
    <t>Gasoline</t>
  </si>
  <si>
    <t>Diesel</t>
  </si>
  <si>
    <t>NOX</t>
  </si>
  <si>
    <t>PM10</t>
  </si>
  <si>
    <t>EMISSION FACTORS in grams / mile</t>
  </si>
  <si>
    <t>Motorcycles</t>
  </si>
  <si>
    <t>Medium Duty Vehicles</t>
  </si>
  <si>
    <t>N/A</t>
  </si>
  <si>
    <t>Up to 6,000 lbs</t>
  </si>
  <si>
    <t>6,000 - 8,500 lbs</t>
  </si>
  <si>
    <t>8,501 - 10,000 lbs</t>
  </si>
  <si>
    <t>10,001 - 14,000 lbs</t>
  </si>
  <si>
    <t>Conversion for tons to g:</t>
  </si>
  <si>
    <t>grams per ton</t>
  </si>
  <si>
    <t>List for Baseline Fuel Type</t>
  </si>
  <si>
    <t>Baseline Fuel Type</t>
  </si>
  <si>
    <t>Vehicle Class</t>
  </si>
  <si>
    <t>List for Vehicle Class Pull-Down:</t>
  </si>
  <si>
    <t>Motorcycle</t>
  </si>
  <si>
    <t>Passenger Vehicle</t>
  </si>
  <si>
    <t>Medium Duty Vehicle</t>
  </si>
  <si>
    <t>Region Type: Air District</t>
  </si>
  <si>
    <t>Season: Annual</t>
  </si>
  <si>
    <t>Source:</t>
  </si>
  <si>
    <t>Incremental Cost</t>
  </si>
  <si>
    <t>Vehicle Classification: EMFAC2007 Categories</t>
  </si>
  <si>
    <t>Baseline</t>
  </si>
  <si>
    <t>Passenger Cars</t>
  </si>
  <si>
    <t>Light Heavy Duty Trucks 1</t>
  </si>
  <si>
    <t>Light Heavy Duty Trucks 2</t>
  </si>
  <si>
    <t>Light Duty Trucks</t>
  </si>
  <si>
    <t>Vehicle Purchase Year</t>
  </si>
  <si>
    <t>Passenger Car</t>
  </si>
  <si>
    <t>Light Heavy Duty Truck 1</t>
  </si>
  <si>
    <t>Light Heavy Duty Truck 2</t>
  </si>
  <si>
    <r>
      <t xml:space="preserve">Proposed Clean Vehicle Emission Standard. - </t>
    </r>
    <r>
      <rPr>
        <b/>
        <sz val="10"/>
        <color rgb="FFFF0000"/>
        <rFont val="MS Sans Serif"/>
      </rPr>
      <t>See Emission Factors Table (gr/mi)</t>
    </r>
    <r>
      <rPr>
        <b/>
        <sz val="10"/>
        <rFont val="MS Sans Serif"/>
        <family val="2"/>
      </rPr>
      <t xml:space="preserve"> </t>
    </r>
  </si>
  <si>
    <t>Column</t>
  </si>
  <si>
    <t>BEV #1</t>
  </si>
  <si>
    <t>Column Title</t>
  </si>
  <si>
    <t>Description/Instruction</t>
  </si>
  <si>
    <t>Unique ID for vehicle</t>
  </si>
  <si>
    <t>Cost difference between baseline vehicle and proposed clean vehicle</t>
  </si>
  <si>
    <t>Award amount requested for the vehicle</t>
  </si>
  <si>
    <t>Choose passenger car, light-duty truck, light-heavy-duty truck, medium-duty vehicle, or or motorcycle</t>
  </si>
  <si>
    <t>Enter average miles vehicle will operate annually</t>
  </si>
  <si>
    <t>Automatically calculated</t>
  </si>
  <si>
    <r>
      <t xml:space="preserve">Proposed Vehicle Emission Standard. - </t>
    </r>
    <r>
      <rPr>
        <sz val="10"/>
        <color rgb="FFFF0000"/>
        <rFont val="MS Sans Serif"/>
      </rPr>
      <t>See Emission Factors Table (gr/mi)</t>
    </r>
    <r>
      <rPr>
        <sz val="10"/>
        <rFont val="MS Sans Serif"/>
      </rPr>
      <t xml:space="preserve"> </t>
    </r>
  </si>
  <si>
    <t>I-L</t>
  </si>
  <si>
    <t>M-P</t>
  </si>
  <si>
    <t>Q-T</t>
  </si>
  <si>
    <t>U</t>
  </si>
  <si>
    <t>Enter or link the applicable emission rate for the  proposed vehicle for the vehicle purchase year; enter 0.00 for emission rates with "NA"</t>
  </si>
  <si>
    <t>Light Duty Truck</t>
  </si>
  <si>
    <t>For fleet expansion projects, select N/A</t>
  </si>
  <si>
    <t>VEHICLE 14,000 lbs &amp; LESS PROJECTS</t>
  </si>
  <si>
    <r>
      <t>Baseline Emissions Standard -</t>
    </r>
    <r>
      <rPr>
        <b/>
        <sz val="10"/>
        <color rgb="FFFF0000"/>
        <rFont val="MS Sans Serif"/>
      </rPr>
      <t xml:space="preserve"> See Emission Factors Table (gr/mi)</t>
    </r>
    <r>
      <rPr>
        <b/>
        <sz val="10"/>
        <rFont val="MS Sans Serif"/>
        <family val="2"/>
      </rPr>
      <t xml:space="preserve"> </t>
    </r>
  </si>
  <si>
    <t>Existing Vehicles - EMISSION FACTORS in grams / mile</t>
  </si>
  <si>
    <t>Vehicle Model Year</t>
  </si>
  <si>
    <t>Electric</t>
  </si>
  <si>
    <t>Motorcycles = MCY, Passenger Cars = LDA, Light Duty Trucks = LDT1, LDT2; Medium Duty Vehicles = MDV; Light Heavy Duty Trucks (8500-10,000) = LHDT1; Light Heavy Duty Trucks (10,001-14,000) = LHDT2</t>
  </si>
  <si>
    <r>
      <t>Baseline Emissions Standard -</t>
    </r>
    <r>
      <rPr>
        <sz val="10"/>
        <color rgb="FFFF0000"/>
        <rFont val="MS Sans Serif"/>
      </rPr>
      <t xml:space="preserve"> See Emission Factors Table or Existing Vehicles Table (gr/mi)</t>
    </r>
  </si>
  <si>
    <r>
      <rPr>
        <b/>
        <sz val="10"/>
        <rFont val="MS Sans Serif"/>
      </rPr>
      <t xml:space="preserve">(1) Fleet expansion projects </t>
    </r>
    <r>
      <rPr>
        <sz val="10"/>
        <rFont val="MS Sans Serif"/>
      </rPr>
      <t xml:space="preserve">enter the applicable emission rate for the baseline vehicle for the proposed vehicle purchase year. This data is found in the Emission Factors Table.                                      </t>
    </r>
    <r>
      <rPr>
        <b/>
        <sz val="10"/>
        <rFont val="MS Sans Serif"/>
      </rPr>
      <t>(2) Vehicle replacement projects</t>
    </r>
    <r>
      <rPr>
        <sz val="10"/>
        <rFont val="MS Sans Serif"/>
      </rPr>
      <t xml:space="preserve"> (requires scrapping of existing vehicle) determine the existing vehicle's model year. Then find the model year under the vehicle type in the Existing Vehicles Table. Then enter the applicable emission rate for the existing vehicle. </t>
    </r>
  </si>
  <si>
    <t>Region: Bay Area AQMD</t>
  </si>
  <si>
    <t>&lt; 6,000 lbs</t>
  </si>
  <si>
    <t>Source: EMFAC2021 (v1.0.2) Emissions Inventory</t>
  </si>
  <si>
    <t>Factors ROG TOTAL, NOX TOTAL EX, PM10 TOTAL EX (no bw/tw), CO2 TOTAL EX</t>
  </si>
  <si>
    <t>Units:  miles/day for CVMT and EVMT, trips/day for Trips, kWh/day for Energy Consumption, tons/day for Emissions, 1000 gallons/day for Fuel Consumption</t>
  </si>
  <si>
    <t>Calendar Year: 2025, 2025, 2026, 2027, 2028, 2029, 2030</t>
  </si>
  <si>
    <t>Emission Factors Table. Vehicle Age [Model Year minus Calendar Year]: 0, 1,  2; Model Year: 2025, 2026</t>
  </si>
  <si>
    <t>Existing Vehicles Table. Calendar year: 2025, 2026, 2027; Fuel: gasoline, diesel; Model Year: 1998-2024</t>
  </si>
  <si>
    <t>General Information Tab:  Complete areas shaded in yellow.</t>
  </si>
  <si>
    <t>Enter project number</t>
  </si>
  <si>
    <t>Enter a project title</t>
  </si>
  <si>
    <t>Enter code for project type. See Guidance or table above.</t>
  </si>
  <si>
    <t>Project Description</t>
  </si>
  <si>
    <t>Provide answers for who, what, when, and where for the project.</t>
  </si>
  <si>
    <t>Enter the same abbreviations as used in Project Number.</t>
  </si>
  <si>
    <t>Enter name of person completing the worksheet.</t>
  </si>
  <si>
    <t>Enter date submitted to the administering agency.</t>
  </si>
  <si>
    <t>Enter organization responsible for the project.</t>
  </si>
  <si>
    <t>Is the organization a public agency? Enter "Y" for yes and "N" for no.</t>
  </si>
  <si>
    <t xml:space="preserve">Enter name of individual responsible for implementing the project. </t>
  </si>
  <si>
    <t>Enter email address of contact</t>
  </si>
  <si>
    <t>Enter phone number of contact</t>
  </si>
  <si>
    <t>Enter mailing address of contact</t>
  </si>
  <si>
    <t>Enter mailing address city</t>
  </si>
  <si>
    <t>Enter mailing address state</t>
  </si>
  <si>
    <t>Enter mailing address zip</t>
  </si>
  <si>
    <t>Date work begins on a project. Note: Project must meet Readiness Policy
(Policy #6).</t>
  </si>
  <si>
    <r>
      <t xml:space="preserve">Date the project scope is estimated to be completed. For </t>
    </r>
    <r>
      <rPr>
        <b/>
        <sz val="10"/>
        <rFont val="Arial"/>
        <family val="2"/>
      </rPr>
      <t>Service projects’</t>
    </r>
    <r>
      <rPr>
        <sz val="10"/>
        <rFont val="Arial"/>
        <family val="2"/>
      </rPr>
      <t xml:space="preserve"> completion date: a project is completed after its Operational Period is completed. For </t>
    </r>
    <r>
      <rPr>
        <b/>
        <sz val="10"/>
        <rFont val="Arial"/>
        <family val="2"/>
      </rPr>
      <t>infrastructure projects’</t>
    </r>
    <r>
      <rPr>
        <sz val="10"/>
        <rFont val="Arial"/>
        <family val="2"/>
      </rPr>
      <t xml:space="preserve">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r>
  </si>
  <si>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</si>
  <si>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</si>
  <si>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</si>
  <si>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Auto populated. Total of TFCA 40% Funds allocated to this project.</t>
  </si>
  <si>
    <t xml:space="preserve">Total Project Cost </t>
  </si>
  <si>
    <t>Years Effectiveness</t>
  </si>
  <si>
    <t xml:space="preserve">Auto populated. Equivalent to the administrative period of the grant and used in calculating a project’s Cost Effectiveness. This is different than how long the project will physically last. </t>
  </si>
  <si>
    <t>Em_Red_ROG (tpy)</t>
  </si>
  <si>
    <t>Auto populated. Emissions reduction for reactive organic gases (ROG) (in tons per year).</t>
  </si>
  <si>
    <t>Em_Red_NOx (tpy)</t>
  </si>
  <si>
    <t>Auto populated. Emissions reduction for nitrogen oxides (NOx) (in tons per year).</t>
  </si>
  <si>
    <t>Em_Red_PM10 (tpy)</t>
  </si>
  <si>
    <t>Auto populated. Emissions reduction for particulate matter 10 microns in diameter and smaller (PM10) (in tons per year).</t>
  </si>
  <si>
    <t>Em_Red_CO2 (tpy)</t>
  </si>
  <si>
    <t>Auto populated. Emissions reduction for CO2 (tons per year).</t>
  </si>
  <si>
    <t>Cost_Eff_ROG_NOx_PM ($/ton)</t>
  </si>
  <si>
    <t>Auto populated. The ratio of TFCA funds awarded to the sum of surplus emissions reduced, during a project’s operational period, of ROG, NOx, and PM10</t>
  </si>
  <si>
    <t>Life_C/E_WEIGHTED ($/ton)</t>
  </si>
  <si>
    <t>Auto populated. The ratio of TFCA funds awarded to the sum of surplus emissions reduced, during a project’s operational period, of ROG, NOx, and weighted PM10 (which is calculated by multiplying the tailpipe PM emissions by a factor of 20)</t>
  </si>
  <si>
    <t>% in SB 535 DAC?*</t>
  </si>
  <si>
    <t>See "Priority Areas" tab for geographic boundaries.</t>
  </si>
  <si>
    <t>% in AB 1550 LIC?*</t>
  </si>
  <si>
    <t>% in AB 617 Communities?*</t>
  </si>
  <si>
    <t>Is the Air District logo requirement applicable? (Y or N)  If "N," please explain.</t>
  </si>
  <si>
    <t>Identify whether a logo can be applied to the project, based on the project type.  Enter "Y" for yes or "N" for no.  If no, please provide explanation.</t>
  </si>
  <si>
    <t>Enter 2025 or 2026</t>
  </si>
  <si>
    <r>
      <t>If funding more than one vehicle, each vehicle must be shown to be cost-effective. The worksheet calculates the cost-effectiveness of each vehicle separately, so</t>
    </r>
    <r>
      <rPr>
        <b/>
        <sz val="10"/>
        <rFont val="MS Sans Serif"/>
      </rPr>
      <t xml:space="preserve"> only one worksheet is required</t>
    </r>
    <r>
      <rPr>
        <sz val="10"/>
        <rFont val="MS Sans Serif"/>
      </rPr>
      <t xml:space="preserve"> when more than one vehicle is being considered for funding.</t>
    </r>
  </si>
  <si>
    <t>Priority Areas</t>
  </si>
  <si>
    <r>
      <rPr>
        <b/>
        <sz val="10"/>
        <color theme="1"/>
        <rFont val="Arial"/>
        <family val="2"/>
      </rPr>
      <t>Disadvantaged Communities (DAC):</t>
    </r>
    <r>
      <rPr>
        <sz val="10"/>
        <color theme="1"/>
        <rFont val="Arial"/>
        <family val="2"/>
      </rPr>
      <t xml:space="preserve"> for the purpose of SB 535, these areas are designated by the California Environmental Protection Agency as the top 25% most impacted census tracts experiencing disproportionate amounts of pollution, environmental degradation, and socioeconomic and public health conditions as shown in CalEnviroScreen 4.0, census tracts previously identified in the top 25% in CalEnviroScreen 3.0, census tracts with high amounts of pollution and low populations, and federally recognized tribal areas as identified by the Census in the 2021 American Indian Areas Related National Geodatabase. DACs are shown shaded YELLOW and GREEN in the California Climate Investments Priority Populations map. </t>
    </r>
  </si>
  <si>
    <t>https://ww3.arb.ca.gov/cc/capandtrade/auctionproceeds/communityinvestments.htm</t>
  </si>
  <si>
    <r>
      <rPr>
        <b/>
        <sz val="10"/>
        <color theme="1"/>
        <rFont val="Arial"/>
        <family val="2"/>
      </rPr>
      <t>Low-income communities (LIC)</t>
    </r>
    <r>
      <rPr>
        <sz val="10"/>
        <color theme="1"/>
        <rFont val="Arial"/>
        <family val="2"/>
      </rPr>
      <t>: for the purpose of AB 1550, these areas are defined as census
tracts with median household incomes at or below 80 percent of the statewide median income or
with median household incomes at or below the threshold designated as low-income by Housing
and Community Development’s State Income Limits. LICs are shown shaded in BLUE and
GREEN in the California Climate Investments Priority Populations map.</t>
    </r>
  </si>
  <si>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</si>
  <si>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</si>
  <si>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</si>
  <si>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</si>
  <si>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</si>
  <si>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t>[Please provide answers for who, what, when, and where for the project.]</t>
  </si>
  <si>
    <t xml:space="preserve">Emissions Reduction, Priority Areas, Logo Applicability </t>
  </si>
  <si>
    <t>*See "Priority Areas" section in the Instructions tab for geographic boundaries.</t>
  </si>
  <si>
    <t>FYE 2027 TFCA 40% Fund Worksheet</t>
  </si>
  <si>
    <t>FYE 2027 TFCA 40% Worksheet</t>
  </si>
  <si>
    <t>Project Number (27XXXYY)</t>
  </si>
  <si>
    <t>Version 2027, Updated 1/9/26</t>
  </si>
  <si>
    <r>
      <t xml:space="preserve">Instructions are available in </t>
    </r>
    <r>
      <rPr>
        <b/>
        <sz val="11"/>
        <rFont val="Arial"/>
        <family val="2"/>
      </rPr>
      <t xml:space="preserve">Appendix H </t>
    </r>
    <r>
      <rPr>
        <sz val="11"/>
        <rFont val="Arial"/>
        <family val="2"/>
      </rPr>
      <t>of the 40% Expenditure Plan Guidance Fiscal Year Ending 2027 at:</t>
    </r>
  </si>
  <si>
    <t>Version 2027, Updated 1/9/2026</t>
  </si>
  <si>
    <t>Project in SB 535 DAC?*(Y or N)</t>
  </si>
  <si>
    <t>Project in AB 617 Community?*(Y or N)</t>
  </si>
  <si>
    <t>Project in AB 1550 LIC?*(Y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</si>
</sst>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8" formatCode="&quot;$&quot;#,##0.00_);[Red]\(&quot;$&quot;#,##0.00\)"/>
    <numFmt numFmtId="44" formatCode="_(&quot;$&quot;* #,##0.00_);_(&quot;$&quot;* \(#,##0.00\);_(&quot;$&quot;* &quot;-&quot;??_);_(@_)"/>
    <numFmt numFmtId="164" formatCode="0.000"/>
    <numFmt numFmtId="165" formatCode="&quot;$&quot;#,##0"/>
    <numFmt numFmtId="166" formatCode="[&lt;=9999999]###\-####;\(###\)\ ###\-####"/>
    <numFmt numFmtId="167" formatCode="00000"/>
    <numFmt numFmtId="168" formatCode="#,##0.000"/>
    <numFmt numFmtId="169" formatCode="#,##0.0000"/>
    <numFmt numFmtId="170" formatCode="0.0000"/>
    <numFmt numFmtId="171" formatCode="0.000000"/>
  </numFmts>
  <fonts count="4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b/>
      <sz val="10"/>
      <name val="MS Sans Serif"/>
      <family val="2"/>
    </font>
    <font>
      <b/>
      <i/>
      <sz val="10"/>
      <name val="MS Sans Serif"/>
      <family val="2"/>
    </font>
    <font>
      <sz val="10"/>
      <name val="MS Sans Serif"/>
      <family val="2"/>
    </font>
    <font>
      <b/>
      <sz val="18"/>
      <name val="Arial"/>
      <family val="2"/>
    </font>
    <font>
      <b/>
      <i/>
      <sz val="12"/>
      <name val="MS Sans Serif"/>
      <family val="2"/>
    </font>
    <font>
      <b/>
      <sz val="12"/>
      <name val="Arial"/>
      <family val="2"/>
    </font>
    <font>
      <sz val="10"/>
      <name val="Arial"/>
      <family val="2"/>
    </font>
    <font>
      <b/>
      <sz val="12"/>
      <name val="MS Sans Serif"/>
      <family val="2"/>
    </font>
    <font>
      <sz val="12"/>
      <name val="MS Sans Serif"/>
      <family val="2"/>
    </font>
    <font>
      <b/>
      <sz val="10"/>
      <name val="MS Sans Serif"/>
      <family val="2"/>
    </font>
    <font>
      <sz val="8"/>
      <color indexed="81"/>
      <name val="Tahoma"/>
      <family val="2"/>
    </font>
    <font>
      <b/>
      <sz val="8"/>
      <color indexed="81"/>
      <name val="Tahoma"/>
      <family val="2"/>
    </font>
    <font>
      <sz val="10"/>
      <name val="MS Sans Serif"/>
      <family val="2"/>
    </font>
    <font>
      <u/>
      <sz val="10"/>
      <color indexed="12"/>
      <name val="MS Sans Serif"/>
      <family val="2"/>
    </font>
    <font>
      <b/>
      <sz val="12"/>
      <name val="Arial"/>
      <family val="2"/>
    </font>
    <font>
      <b/>
      <sz val="12"/>
      <name val="MS Sans Serif"/>
      <family val="2"/>
    </font>
    <font>
      <u/>
      <sz val="10"/>
      <name val="Arial"/>
      <family val="2"/>
    </font>
    <font>
      <sz val="8"/>
      <name val="MS Sans Serif"/>
      <family val="2"/>
    </font>
    <font>
      <sz val="10"/>
      <name val="Arial Rounded MT Bold"/>
      <family val="2"/>
    </font>
    <font>
      <b/>
      <sz val="10"/>
      <name val="Arial"/>
      <family val="2"/>
    </font>
    <font>
      <sz val="10"/>
      <name val="MS Sans Serif"/>
      <family val="2"/>
    </font>
    <font>
      <sz val="12"/>
      <name val="Arial"/>
      <family val="2"/>
    </font>
    <font>
      <b/>
      <sz val="16"/>
      <name val="Arial"/>
      <family val="2"/>
    </font>
    <font>
      <u/>
      <sz val="7.5"/>
      <color indexed="12"/>
      <name val="MS Sans Serif"/>
      <family val="2"/>
    </font>
    <font>
      <b/>
      <sz val="10"/>
      <name val="MS Sans Serif"/>
    </font>
    <font>
      <i/>
      <sz val="10"/>
      <name val="MS Sans Serif"/>
    </font>
    <font>
      <b/>
      <sz val="10"/>
      <color rgb="FFFF0000"/>
      <name val="MS Sans Serif"/>
    </font>
    <font>
      <sz val="11"/>
      <name val="Arial"/>
      <family val="2"/>
    </font>
    <font>
      <u/>
      <sz val="11"/>
      <color indexed="12"/>
      <name val="MS Sans Serif"/>
      <family val="2"/>
    </font>
    <font>
      <b/>
      <sz val="11"/>
      <name val="Arial"/>
      <family val="2"/>
    </font>
    <font>
      <b/>
      <sz val="11"/>
      <name val="MS Sans Serif"/>
    </font>
    <font>
      <sz val="10"/>
      <color rgb="FFFF0000"/>
      <name val="MS Sans Serif"/>
    </font>
    <font>
      <b/>
      <u/>
      <sz val="10"/>
      <name val="Arial"/>
      <family val="2"/>
    </font>
    <font>
      <sz val="10"/>
      <color theme="1"/>
      <name val="Arial"/>
      <family val="2"/>
    </font>
    <font>
      <b/>
      <sz val="10"/>
      <color theme="1"/>
      <name val="Arial"/>
      <family val="2"/>
    </font>
    <font>
      <u/>
      <sz val="10"/>
      <color theme="10"/>
      <name val="Arial"/>
      <family val="2"/>
    </font>
  </fonts>
  <fills count="1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15"/>
        <bgColor indexed="64"/>
      </patternFill>
    </fill>
    <fill>
      <patternFill patternType="solid">
        <fgColor indexed="4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99"/>
        <bgColor indexed="64"/>
      </patternFill>
    </fill>
    <fill>
      <patternFill patternType="solid">
        <fgColor rgb="FFDAEEF3"/>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73">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ck">
        <color indexed="64"/>
      </right>
      <top style="thin">
        <color indexed="64"/>
      </top>
      <bottom style="medium">
        <color indexed="64"/>
      </bottom>
      <diagonal/>
    </border>
    <border>
      <left style="medium">
        <color indexed="64"/>
      </left>
      <right style="medium">
        <color indexed="64"/>
      </right>
      <top style="thin">
        <color indexed="64"/>
      </top>
      <bottom style="thick">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3">
    <xf numFmtId="0" fontId="0" fillId="0" borderId="0"/>
    <xf numFmtId="8" fontId="6" fillId="0" borderId="0" applyFont="0" applyFill="0" applyBorder="0" applyAlignment="0" applyProtection="0"/>
    <xf numFmtId="0" fontId="17" fillId="0" borderId="0" applyNumberFormat="0" applyFill="0" applyBorder="0" applyAlignment="0" applyProtection="0">
      <alignment vertical="top"/>
      <protection locked="0"/>
    </xf>
    <xf numFmtId="0" fontId="6" fillId="0" borderId="0"/>
    <xf numFmtId="0" fontId="2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 fillId="0" borderId="0"/>
    <xf numFmtId="0" fontId="2" fillId="0" borderId="0"/>
    <xf numFmtId="44"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0" fillId="0" borderId="0"/>
  </cellStyleXfs>
  <cellXfs count="304">
    <xf numFmtId="0" fontId="0" fillId="0" borderId="0" xfId="0"/>
    <xf numFmtId="0" fontId="0" fillId="0" borderId="0" xfId="0" applyAlignment="1">
      <alignment horizontal="centerContinuous"/>
    </xf>
    <xf numFmtId="0" fontId="8" fillId="0" borderId="0" xfId="0" applyFont="1" applyAlignment="1">
      <alignment horizontal="centerContinuous"/>
    </xf>
    <xf numFmtId="0" fontId="0" fillId="0" borderId="1" xfId="0" applyBorder="1"/>
    <xf numFmtId="0" fontId="9" fillId="0" borderId="0" xfId="0" applyFont="1"/>
    <xf numFmtId="0" fontId="0" fillId="0" borderId="2" xfId="0" applyBorder="1"/>
    <xf numFmtId="0" fontId="0" fillId="0" borderId="3" xfId="0" applyBorder="1"/>
    <xf numFmtId="0" fontId="12" fillId="0" borderId="0" xfId="0" applyFont="1" applyAlignment="1">
      <alignment horizontal="center"/>
    </xf>
    <xf numFmtId="0" fontId="0" fillId="0" borderId="4" xfId="0" applyBorder="1"/>
    <xf numFmtId="0" fontId="0" fillId="0" borderId="0" xfId="0" applyAlignment="1">
      <alignment horizontal="left"/>
    </xf>
    <xf numFmtId="0" fontId="13" fillId="0" borderId="3" xfId="0" applyFont="1" applyBorder="1"/>
    <xf numFmtId="0" fontId="0" fillId="0" borderId="5" xfId="0" applyBorder="1"/>
    <xf numFmtId="0" fontId="0" fillId="0" borderId="6" xfId="0" applyBorder="1"/>
    <xf numFmtId="5" fontId="0" fillId="0" borderId="0" xfId="0" applyNumberFormat="1"/>
    <xf numFmtId="2" fontId="0" fillId="0" borderId="1" xfId="0" applyNumberFormat="1" applyBorder="1" applyAlignment="1">
      <alignment horizontal="center"/>
    </xf>
    <xf numFmtId="0" fontId="16" fillId="0" borderId="0" xfId="0" applyFont="1" applyAlignment="1">
      <alignment wrapText="1"/>
    </xf>
    <xf numFmtId="0" fontId="13" fillId="0" borderId="0" xfId="0" applyFont="1"/>
    <xf numFmtId="3" fontId="0" fillId="0" borderId="0" xfId="0" applyNumberFormat="1" applyAlignment="1">
      <alignment horizontal="right"/>
    </xf>
    <xf numFmtId="0" fontId="9" fillId="0" borderId="10" xfId="0" applyFont="1" applyBorder="1"/>
    <xf numFmtId="0" fontId="9" fillId="0" borderId="2" xfId="0" applyFont="1" applyBorder="1"/>
    <xf numFmtId="14" fontId="0" fillId="0" borderId="2" xfId="0" applyNumberFormat="1" applyBorder="1" applyAlignment="1" applyProtection="1">
      <alignment horizontal="centerContinuous"/>
      <protection locked="0"/>
    </xf>
    <xf numFmtId="5" fontId="10" fillId="0" borderId="2" xfId="0" applyNumberFormat="1" applyFont="1" applyBorder="1" applyAlignment="1">
      <alignment horizontal="centerContinuous"/>
    </xf>
    <xf numFmtId="2" fontId="0" fillId="2" borderId="11" xfId="0" applyNumberFormat="1" applyFill="1" applyBorder="1" applyAlignment="1">
      <alignment horizontal="center"/>
    </xf>
    <xf numFmtId="164" fontId="0" fillId="2" borderId="11" xfId="0" applyNumberFormat="1" applyFill="1" applyBorder="1" applyAlignment="1">
      <alignment horizontal="center"/>
    </xf>
    <xf numFmtId="0" fontId="18" fillId="0" borderId="12" xfId="0" applyFont="1" applyBorder="1"/>
    <xf numFmtId="0" fontId="18" fillId="0" borderId="0" xfId="0" applyFont="1"/>
    <xf numFmtId="0" fontId="13" fillId="0" borderId="13" xfId="0" applyFont="1" applyBorder="1" applyAlignment="1">
      <alignment horizontal="center"/>
    </xf>
    <xf numFmtId="0" fontId="18" fillId="0" borderId="3" xfId="0" applyFont="1" applyBorder="1" applyAlignment="1">
      <alignment horizontal="centerContinuous"/>
    </xf>
    <xf numFmtId="0" fontId="20" fillId="0" borderId="3" xfId="0" applyFont="1" applyBorder="1" applyAlignment="1">
      <alignment horizontal="centerContinuous"/>
    </xf>
    <xf numFmtId="0" fontId="23" fillId="0" borderId="0" xfId="0" applyFont="1" applyAlignment="1">
      <alignment vertical="center"/>
    </xf>
    <xf numFmtId="0" fontId="7" fillId="0" borderId="0" xfId="0" applyFont="1" applyAlignment="1">
      <alignment horizontal="left"/>
    </xf>
    <xf numFmtId="0" fontId="6" fillId="0" borderId="0" xfId="0" applyFont="1" applyAlignment="1">
      <alignment horizontal="centerContinuous"/>
    </xf>
    <xf numFmtId="0" fontId="5" fillId="0" borderId="0" xfId="0" applyFont="1" applyAlignment="1">
      <alignment horizontal="left"/>
    </xf>
    <xf numFmtId="0" fontId="24" fillId="0" borderId="0" xfId="0" applyFont="1" applyAlignment="1">
      <alignment horizontal="centerContinuous"/>
    </xf>
    <xf numFmtId="0" fontId="24" fillId="0" borderId="0" xfId="0" applyFont="1"/>
    <xf numFmtId="0" fontId="8" fillId="0" borderId="0" xfId="0" applyFont="1" applyAlignment="1">
      <alignment horizontal="left"/>
    </xf>
    <xf numFmtId="0" fontId="11" fillId="4" borderId="22" xfId="0" applyFont="1" applyFill="1" applyBorder="1" applyAlignment="1">
      <alignment horizontal="left"/>
    </xf>
    <xf numFmtId="0" fontId="0" fillId="4" borderId="8" xfId="0" applyFill="1" applyBorder="1" applyAlignment="1">
      <alignment horizontal="center"/>
    </xf>
    <xf numFmtId="0" fontId="0" fillId="4" borderId="9" xfId="0" applyFill="1" applyBorder="1" applyAlignment="1">
      <alignment horizontal="centerContinuous"/>
    </xf>
    <xf numFmtId="0" fontId="0" fillId="3" borderId="23" xfId="0" applyFill="1" applyBorder="1" applyAlignment="1" applyProtection="1">
      <alignment horizontal="center"/>
      <protection locked="0"/>
    </xf>
    <xf numFmtId="165" fontId="0" fillId="3" borderId="24" xfId="0" applyNumberFormat="1" applyFill="1" applyBorder="1" applyAlignment="1" applyProtection="1">
      <alignment horizontal="center"/>
      <protection locked="0"/>
    </xf>
    <xf numFmtId="0" fontId="18" fillId="0" borderId="0" xfId="0" applyFont="1" applyAlignme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xf>
    <xf numFmtId="0" fontId="4" fillId="0" borderId="28" xfId="0" applyFont="1" applyBorder="1" applyAlignment="1">
      <alignment horizontal="center" vertical="center" wrapText="1"/>
    </xf>
    <xf numFmtId="0" fontId="0" fillId="2" borderId="30" xfId="0" applyFill="1" applyBorder="1"/>
    <xf numFmtId="0" fontId="0" fillId="0" borderId="0" xfId="0" applyAlignment="1">
      <alignment horizontal="center" vertical="center"/>
    </xf>
    <xf numFmtId="0" fontId="13" fillId="0" borderId="0" xfId="0" applyFont="1" applyAlignment="1">
      <alignment horizontal="center"/>
    </xf>
    <xf numFmtId="3" fontId="0" fillId="5" borderId="11" xfId="0" applyNumberFormat="1" applyFill="1" applyBorder="1" applyAlignment="1" applyProtection="1">
      <alignment horizontal="center"/>
      <protection locked="0"/>
    </xf>
    <xf numFmtId="0" fontId="0" fillId="6" borderId="31" xfId="0" applyFill="1" applyBorder="1" applyAlignment="1" applyProtection="1">
      <alignment horizontal="center"/>
      <protection locked="0"/>
    </xf>
    <xf numFmtId="0" fontId="13" fillId="0" borderId="10" xfId="0" applyFont="1" applyBorder="1" applyAlignment="1">
      <alignment horizontal="center" vertical="center" wrapText="1"/>
    </xf>
    <xf numFmtId="0" fontId="13" fillId="0" borderId="33" xfId="0" applyFont="1" applyBorder="1" applyAlignment="1">
      <alignment horizontal="center" vertical="center" wrapText="1"/>
    </xf>
    <xf numFmtId="0" fontId="5" fillId="6" borderId="35" xfId="0" applyFont="1" applyFill="1" applyBorder="1" applyAlignment="1">
      <alignment horizontal="center"/>
    </xf>
    <xf numFmtId="0" fontId="0" fillId="6" borderId="15" xfId="0" applyFill="1" applyBorder="1" applyAlignment="1" applyProtection="1">
      <alignment horizontal="center"/>
      <protection locked="0"/>
    </xf>
    <xf numFmtId="0" fontId="19" fillId="4" borderId="37" xfId="0" applyFont="1" applyFill="1" applyBorder="1" applyAlignment="1">
      <alignment horizontal="centerContinuous"/>
    </xf>
    <xf numFmtId="0" fontId="13" fillId="0" borderId="38" xfId="0" applyFont="1" applyBorder="1" applyAlignment="1">
      <alignment horizontal="center" vertical="center" wrapText="1"/>
    </xf>
    <xf numFmtId="0" fontId="0" fillId="0" borderId="15" xfId="0" applyBorder="1"/>
    <xf numFmtId="4" fontId="0" fillId="3" borderId="14" xfId="0" applyNumberFormat="1" applyFill="1" applyBorder="1" applyAlignment="1" applyProtection="1">
      <alignment horizontal="center"/>
      <protection locked="0"/>
    </xf>
    <xf numFmtId="2" fontId="0" fillId="0" borderId="0" xfId="0" applyNumberFormat="1"/>
    <xf numFmtId="3" fontId="13" fillId="2" borderId="41" xfId="0" applyNumberFormat="1" applyFont="1" applyFill="1" applyBorder="1" applyAlignment="1">
      <alignment horizontal="center"/>
    </xf>
    <xf numFmtId="0" fontId="13" fillId="0" borderId="43" xfId="0" applyFont="1" applyBorder="1"/>
    <xf numFmtId="3" fontId="13" fillId="2" borderId="29" xfId="0" applyNumberFormat="1" applyFont="1" applyFill="1" applyBorder="1" applyAlignment="1">
      <alignment horizontal="center"/>
    </xf>
    <xf numFmtId="0" fontId="0" fillId="0" borderId="8" xfId="0" applyBorder="1"/>
    <xf numFmtId="0" fontId="0" fillId="0" borderId="44" xfId="0" applyBorder="1" applyAlignment="1">
      <alignment horizontal="center" vertical="center"/>
    </xf>
    <xf numFmtId="0" fontId="0" fillId="0" borderId="29" xfId="0" applyBorder="1" applyAlignment="1">
      <alignment horizontal="center" vertical="center"/>
    </xf>
    <xf numFmtId="6" fontId="0" fillId="6" borderId="15" xfId="1" applyNumberFormat="1" applyFont="1" applyFill="1" applyBorder="1" applyAlignment="1" applyProtection="1">
      <alignment horizontal="right"/>
      <protection locked="0"/>
    </xf>
    <xf numFmtId="0" fontId="26" fillId="0" borderId="0" xfId="0" applyFont="1" applyAlignment="1">
      <alignment horizontal="left"/>
    </xf>
    <xf numFmtId="0" fontId="0" fillId="0" borderId="45" xfId="0" applyBorder="1" applyAlignment="1">
      <alignment horizontal="center"/>
    </xf>
    <xf numFmtId="0" fontId="6" fillId="0" borderId="0" xfId="0" applyFont="1"/>
    <xf numFmtId="6" fontId="13" fillId="6" borderId="15" xfId="1" applyNumberFormat="1" applyFont="1" applyFill="1" applyBorder="1" applyAlignment="1" applyProtection="1">
      <alignment horizontal="right"/>
      <protection locked="0"/>
    </xf>
    <xf numFmtId="6" fontId="13" fillId="3" borderId="11" xfId="1" applyNumberFormat="1" applyFont="1" applyFill="1" applyBorder="1" applyAlignment="1" applyProtection="1">
      <alignment horizontal="right"/>
      <protection locked="0"/>
    </xf>
    <xf numFmtId="0" fontId="25" fillId="0" borderId="33" xfId="0" applyFont="1" applyBorder="1"/>
    <xf numFmtId="0" fontId="9" fillId="0" borderId="33" xfId="0" applyFont="1" applyBorder="1" applyAlignment="1">
      <alignment horizontal="right"/>
    </xf>
    <xf numFmtId="0" fontId="0" fillId="7" borderId="20" xfId="0" applyFill="1" applyBorder="1"/>
    <xf numFmtId="165" fontId="0" fillId="7" borderId="40" xfId="0" applyNumberFormat="1" applyFill="1" applyBorder="1" applyAlignment="1" applyProtection="1">
      <alignment horizontal="center"/>
      <protection locked="0"/>
    </xf>
    <xf numFmtId="0" fontId="11" fillId="7" borderId="20" xfId="0" applyFont="1" applyFill="1" applyBorder="1" applyAlignment="1">
      <alignment horizontal="left"/>
    </xf>
    <xf numFmtId="0" fontId="0" fillId="7" borderId="47" xfId="0" applyFill="1" applyBorder="1"/>
    <xf numFmtId="0" fontId="9" fillId="7" borderId="19" xfId="0" applyFont="1" applyFill="1" applyBorder="1"/>
    <xf numFmtId="8" fontId="13" fillId="0" borderId="3" xfId="1" applyFont="1" applyBorder="1" applyAlignment="1">
      <alignment horizontal="right"/>
    </xf>
    <xf numFmtId="2" fontId="0" fillId="10" borderId="11" xfId="0" applyNumberFormat="1" applyFill="1" applyBorder="1" applyAlignment="1">
      <alignment horizontal="center"/>
    </xf>
    <xf numFmtId="3" fontId="0" fillId="11" borderId="14" xfId="0" applyNumberFormat="1" applyFill="1" applyBorder="1" applyAlignment="1" applyProtection="1">
      <alignment horizontal="center"/>
      <protection locked="0"/>
    </xf>
    <xf numFmtId="0" fontId="4" fillId="0" borderId="0" xfId="0" applyFont="1"/>
    <xf numFmtId="0" fontId="4" fillId="0" borderId="33" xfId="0" applyFont="1" applyBorder="1" applyAlignment="1">
      <alignment horizontal="center" vertical="center" wrapText="1"/>
    </xf>
    <xf numFmtId="0" fontId="4" fillId="0" borderId="0" xfId="0" applyFont="1" applyAlignment="1">
      <alignment horizontal="left"/>
    </xf>
    <xf numFmtId="0" fontId="28" fillId="0" borderId="0" xfId="0" applyFont="1"/>
    <xf numFmtId="165" fontId="0" fillId="13" borderId="16" xfId="0" applyNumberFormat="1" applyFill="1" applyBorder="1" applyAlignment="1" applyProtection="1">
      <alignment horizontal="center"/>
      <protection locked="0"/>
    </xf>
    <xf numFmtId="5" fontId="10" fillId="13" borderId="46" xfId="0" applyNumberFormat="1" applyFont="1" applyFill="1" applyBorder="1" applyAlignment="1" applyProtection="1">
      <alignment horizontal="center"/>
      <protection locked="0"/>
    </xf>
    <xf numFmtId="0" fontId="0" fillId="3" borderId="11" xfId="0" applyFill="1" applyBorder="1" applyAlignment="1" applyProtection="1">
      <alignment horizontal="left"/>
      <protection locked="0"/>
    </xf>
    <xf numFmtId="0" fontId="29" fillId="0" borderId="0" xfId="0" applyFont="1"/>
    <xf numFmtId="0" fontId="31" fillId="0" borderId="0" xfId="0" applyFont="1"/>
    <xf numFmtId="0" fontId="32" fillId="0" borderId="0" xfId="2" applyFont="1" applyAlignment="1" applyProtection="1"/>
    <xf numFmtId="0" fontId="0" fillId="0" borderId="11" xfId="0" applyBorder="1"/>
    <xf numFmtId="168" fontId="0" fillId="3" borderId="14" xfId="0" applyNumberFormat="1" applyFill="1" applyBorder="1" applyAlignment="1" applyProtection="1">
      <alignment horizontal="center"/>
      <protection locked="0"/>
    </xf>
    <xf numFmtId="0" fontId="4" fillId="0" borderId="34" xfId="0" applyFont="1" applyBorder="1" applyAlignment="1">
      <alignment horizontal="center" vertical="center" wrapText="1"/>
    </xf>
    <xf numFmtId="6" fontId="13" fillId="12" borderId="55" xfId="1" applyNumberFormat="1" applyFont="1" applyFill="1" applyBorder="1" applyAlignment="1">
      <alignment horizontal="right"/>
    </xf>
    <xf numFmtId="4" fontId="0" fillId="3" borderId="11" xfId="0" applyNumberFormat="1" applyFill="1" applyBorder="1" applyAlignment="1" applyProtection="1">
      <alignment horizontal="center"/>
      <protection locked="0"/>
    </xf>
    <xf numFmtId="3" fontId="0" fillId="11" borderId="11" xfId="0" applyNumberFormat="1" applyFill="1" applyBorder="1" applyAlignment="1" applyProtection="1">
      <alignment horizontal="center"/>
      <protection locked="0"/>
    </xf>
    <xf numFmtId="1" fontId="0" fillId="3" borderId="11" xfId="0" applyNumberFormat="1" applyFill="1" applyBorder="1" applyAlignment="1" applyProtection="1">
      <alignment horizontal="center"/>
      <protection locked="0"/>
    </xf>
    <xf numFmtId="168" fontId="0" fillId="3" borderId="11" xfId="0" applyNumberFormat="1" applyFill="1" applyBorder="1" applyAlignment="1" applyProtection="1">
      <alignment horizontal="center"/>
      <protection locked="0"/>
    </xf>
    <xf numFmtId="168" fontId="0" fillId="3" borderId="14" xfId="0" applyNumberFormat="1" applyFill="1" applyBorder="1" applyAlignment="1" applyProtection="1">
      <alignment horizontal="left" indent="2"/>
      <protection locked="0"/>
    </xf>
    <xf numFmtId="0" fontId="0" fillId="11" borderId="31" xfId="0" applyFill="1" applyBorder="1" applyAlignment="1" applyProtection="1">
      <alignment horizontal="center"/>
      <protection locked="0"/>
    </xf>
    <xf numFmtId="0" fontId="34" fillId="0" borderId="0" xfId="0" applyFont="1"/>
    <xf numFmtId="164" fontId="0" fillId="0" borderId="0" xfId="0" applyNumberFormat="1"/>
    <xf numFmtId="164" fontId="0" fillId="0" borderId="0" xfId="0" applyNumberFormat="1" applyAlignment="1">
      <alignment horizontal="right"/>
    </xf>
    <xf numFmtId="0" fontId="0" fillId="0" borderId="56" xfId="0" applyBorder="1" applyAlignment="1">
      <alignment horizontal="left"/>
    </xf>
    <xf numFmtId="0" fontId="0" fillId="8" borderId="25" xfId="0" applyFill="1" applyBorder="1" applyAlignment="1">
      <alignment horizontal="center"/>
    </xf>
    <xf numFmtId="0" fontId="0" fillId="8" borderId="26" xfId="0" applyFill="1" applyBorder="1" applyAlignment="1">
      <alignment horizontal="center"/>
    </xf>
    <xf numFmtId="0" fontId="0" fillId="8" borderId="54" xfId="0" applyFill="1" applyBorder="1" applyAlignment="1">
      <alignment horizontal="center"/>
    </xf>
    <xf numFmtId="0" fontId="0" fillId="0" borderId="36" xfId="0" applyBorder="1" applyAlignment="1">
      <alignment horizontal="center"/>
    </xf>
    <xf numFmtId="0" fontId="4" fillId="0" borderId="56" xfId="0" applyFont="1" applyBorder="1" applyAlignment="1">
      <alignment horizontal="left" vertical="center" wrapText="1"/>
    </xf>
    <xf numFmtId="0" fontId="0" fillId="0" borderId="1" xfId="0" applyBorder="1" applyAlignment="1">
      <alignment vertical="center" wrapText="1"/>
    </xf>
    <xf numFmtId="0" fontId="0" fillId="0" borderId="31" xfId="0" applyBorder="1"/>
    <xf numFmtId="0" fontId="28" fillId="0" borderId="17" xfId="0" applyFont="1" applyBorder="1"/>
    <xf numFmtId="0" fontId="0" fillId="0" borderId="5" xfId="0" applyBorder="1" applyAlignment="1">
      <alignment horizontal="left" vertical="center" wrapText="1"/>
    </xf>
    <xf numFmtId="0" fontId="0" fillId="0" borderId="14" xfId="0" applyBorder="1"/>
    <xf numFmtId="0" fontId="0" fillId="0" borderId="5" xfId="0" applyBorder="1" applyAlignment="1">
      <alignment vertical="center" wrapText="1"/>
    </xf>
    <xf numFmtId="0" fontId="0" fillId="0" borderId="18" xfId="0" applyBorder="1" applyAlignment="1">
      <alignment horizontal="center"/>
    </xf>
    <xf numFmtId="0" fontId="28" fillId="0" borderId="52" xfId="0" applyFont="1" applyBorder="1" applyAlignment="1">
      <alignment horizontal="center"/>
    </xf>
    <xf numFmtId="0" fontId="0" fillId="11" borderId="11" xfId="0" applyFill="1" applyBorder="1" applyAlignment="1" applyProtection="1">
      <alignment horizontal="center"/>
      <protection locked="0"/>
    </xf>
    <xf numFmtId="169" fontId="0" fillId="6" borderId="14" xfId="0" applyNumberFormat="1" applyFill="1" applyBorder="1" applyAlignment="1" applyProtection="1">
      <alignment horizontal="center"/>
      <protection locked="0"/>
    </xf>
    <xf numFmtId="3" fontId="0" fillId="5" borderId="14" xfId="0" applyNumberFormat="1" applyFill="1" applyBorder="1" applyAlignment="1">
      <alignment horizontal="center"/>
    </xf>
    <xf numFmtId="3" fontId="0" fillId="5" borderId="11" xfId="0" applyNumberFormat="1" applyFill="1" applyBorder="1" applyAlignment="1">
      <alignment horizontal="center"/>
    </xf>
    <xf numFmtId="3" fontId="0" fillId="5" borderId="36" xfId="0" applyNumberFormat="1" applyFill="1" applyBorder="1" applyAlignment="1">
      <alignment horizontal="center"/>
    </xf>
    <xf numFmtId="6" fontId="0" fillId="5" borderId="32" xfId="1" applyNumberFormat="1" applyFont="1" applyFill="1" applyBorder="1" applyAlignment="1" applyProtection="1">
      <alignment horizontal="right"/>
    </xf>
    <xf numFmtId="3" fontId="0" fillId="0" borderId="14" xfId="0" applyNumberFormat="1" applyBorder="1" applyAlignment="1">
      <alignment horizontal="center"/>
    </xf>
    <xf numFmtId="3" fontId="0" fillId="0" borderId="11" xfId="0" applyNumberFormat="1" applyBorder="1" applyAlignment="1">
      <alignment horizontal="center"/>
    </xf>
    <xf numFmtId="3" fontId="0" fillId="0" borderId="36" xfId="0" applyNumberFormat="1" applyBorder="1" applyAlignment="1">
      <alignment horizontal="center"/>
    </xf>
    <xf numFmtId="6" fontId="0" fillId="2" borderId="32" xfId="1" applyNumberFormat="1" applyFont="1" applyFill="1" applyBorder="1" applyAlignment="1" applyProtection="1">
      <alignment horizontal="right"/>
    </xf>
    <xf numFmtId="6" fontId="0" fillId="2" borderId="42" xfId="1" applyNumberFormat="1" applyFont="1" applyFill="1" applyBorder="1" applyAlignment="1" applyProtection="1">
      <alignment horizontal="right"/>
    </xf>
    <xf numFmtId="1" fontId="0" fillId="6" borderId="31" xfId="0" applyNumberFormat="1" applyFill="1" applyBorder="1" applyAlignment="1" applyProtection="1">
      <alignment horizontal="center"/>
      <protection locked="0"/>
    </xf>
    <xf numFmtId="0" fontId="0" fillId="0" borderId="25" xfId="0" applyBorder="1" applyAlignment="1">
      <alignment horizontal="center"/>
    </xf>
    <xf numFmtId="0" fontId="0" fillId="0" borderId="26" xfId="0" applyBorder="1" applyAlignment="1">
      <alignment horizontal="center"/>
    </xf>
    <xf numFmtId="0" fontId="0" fillId="0" borderId="54" xfId="0" applyBorder="1" applyAlignment="1">
      <alignment horizontal="center"/>
    </xf>
    <xf numFmtId="0" fontId="0" fillId="0" borderId="0" xfId="0" applyAlignment="1">
      <alignment horizontal="center"/>
    </xf>
    <xf numFmtId="0" fontId="19" fillId="4" borderId="21" xfId="0" applyFont="1" applyFill="1" applyBorder="1" applyAlignment="1">
      <alignment horizontal="center"/>
    </xf>
    <xf numFmtId="0" fontId="8" fillId="0" borderId="0" xfId="0" applyFont="1" applyAlignment="1">
      <alignment horizontal="center"/>
    </xf>
    <xf numFmtId="0" fontId="8" fillId="0" borderId="33" xfId="0" applyFont="1" applyBorder="1" applyAlignment="1">
      <alignment horizontal="center"/>
    </xf>
    <xf numFmtId="0" fontId="8" fillId="7" borderId="20" xfId="0" applyFont="1" applyFill="1" applyBorder="1" applyAlignment="1">
      <alignment horizontal="center"/>
    </xf>
    <xf numFmtId="0" fontId="8" fillId="7" borderId="47" xfId="0" applyFont="1" applyFill="1" applyBorder="1" applyAlignment="1">
      <alignment horizontal="center"/>
    </xf>
    <xf numFmtId="0" fontId="8" fillId="7" borderId="48" xfId="0" applyFont="1" applyFill="1" applyBorder="1" applyAlignment="1">
      <alignment horizontal="center"/>
    </xf>
    <xf numFmtId="5" fontId="16" fillId="2" borderId="11" xfId="0" applyNumberFormat="1" applyFont="1" applyFill="1" applyBorder="1" applyAlignment="1">
      <alignment horizontal="center"/>
    </xf>
    <xf numFmtId="5" fontId="4" fillId="2" borderId="29" xfId="0" applyNumberFormat="1" applyFont="1" applyFill="1" applyBorder="1" applyAlignment="1">
      <alignment horizontal="center"/>
    </xf>
    <xf numFmtId="0" fontId="4" fillId="0" borderId="62" xfId="0" applyFont="1" applyBorder="1" applyAlignment="1">
      <alignment horizontal="center" vertical="center" wrapText="1"/>
    </xf>
    <xf numFmtId="0" fontId="0" fillId="0" borderId="17" xfId="0" applyBorder="1" applyAlignment="1">
      <alignment horizontal="center"/>
    </xf>
    <xf numFmtId="0" fontId="0" fillId="0" borderId="63" xfId="0" applyBorder="1" applyAlignment="1">
      <alignment horizontal="center" vertical="center"/>
    </xf>
    <xf numFmtId="0" fontId="0" fillId="0" borderId="14" xfId="0" applyBorder="1" applyAlignment="1">
      <alignment wrapText="1"/>
    </xf>
    <xf numFmtId="0" fontId="0" fillId="0" borderId="26" xfId="0" applyBorder="1"/>
    <xf numFmtId="0" fontId="0" fillId="0" borderId="7" xfId="0" applyBorder="1"/>
    <xf numFmtId="0" fontId="0" fillId="14" borderId="25" xfId="0" applyFill="1" applyBorder="1" applyAlignment="1">
      <alignment horizontal="center"/>
    </xf>
    <xf numFmtId="0" fontId="0" fillId="14" borderId="26" xfId="0" applyFill="1" applyBorder="1" applyAlignment="1">
      <alignment horizontal="center"/>
    </xf>
    <xf numFmtId="0" fontId="0" fillId="14" borderId="54" xfId="0" applyFill="1" applyBorder="1" applyAlignment="1">
      <alignment horizontal="center"/>
    </xf>
    <xf numFmtId="170" fontId="0" fillId="16" borderId="11" xfId="0" applyNumberFormat="1" applyFill="1" applyBorder="1" applyAlignment="1">
      <alignment horizontal="center" vertical="center"/>
    </xf>
    <xf numFmtId="170" fontId="0" fillId="16" borderId="15" xfId="0" applyNumberFormat="1" applyFill="1" applyBorder="1" applyAlignment="1">
      <alignment horizontal="center" vertical="center"/>
    </xf>
    <xf numFmtId="170" fontId="0" fillId="16" borderId="24" xfId="0" applyNumberFormat="1" applyFill="1" applyBorder="1" applyAlignment="1">
      <alignment horizontal="center" vertical="center"/>
    </xf>
    <xf numFmtId="0" fontId="0" fillId="0" borderId="11" xfId="0" applyBorder="1" applyAlignment="1">
      <alignment horizontal="left"/>
    </xf>
    <xf numFmtId="170" fontId="0" fillId="16" borderId="68" xfId="0" applyNumberFormat="1" applyFill="1" applyBorder="1" applyAlignment="1">
      <alignment horizontal="center" vertical="center"/>
    </xf>
    <xf numFmtId="0" fontId="0" fillId="0" borderId="29" xfId="0" applyBorder="1" applyAlignment="1">
      <alignment horizontal="left"/>
    </xf>
    <xf numFmtId="170" fontId="0" fillId="16" borderId="29" xfId="0" applyNumberFormat="1" applyFill="1" applyBorder="1" applyAlignment="1">
      <alignment horizontal="center" vertical="center"/>
    </xf>
    <xf numFmtId="170" fontId="0" fillId="16" borderId="50" xfId="0" applyNumberFormat="1" applyFill="1" applyBorder="1" applyAlignment="1">
      <alignment horizontal="center" vertical="center"/>
    </xf>
    <xf numFmtId="0" fontId="0" fillId="8" borderId="29" xfId="0" applyFill="1" applyBorder="1" applyAlignment="1">
      <alignment horizontal="center"/>
    </xf>
    <xf numFmtId="0" fontId="0" fillId="8" borderId="50" xfId="0" applyFill="1" applyBorder="1" applyAlignment="1">
      <alignment horizontal="center"/>
    </xf>
    <xf numFmtId="0" fontId="0" fillId="8" borderId="43" xfId="0" applyFill="1" applyBorder="1" applyAlignment="1">
      <alignment horizontal="center"/>
    </xf>
    <xf numFmtId="0" fontId="0" fillId="0" borderId="50" xfId="0" applyBorder="1" applyAlignment="1">
      <alignment horizontal="left"/>
    </xf>
    <xf numFmtId="170" fontId="0" fillId="16" borderId="26" xfId="0" applyNumberFormat="1" applyFill="1" applyBorder="1" applyAlignment="1">
      <alignment horizontal="center" vertical="center"/>
    </xf>
    <xf numFmtId="170" fontId="0" fillId="16" borderId="54" xfId="0" applyNumberFormat="1" applyFill="1" applyBorder="1" applyAlignment="1">
      <alignment horizontal="center" vertical="center"/>
    </xf>
    <xf numFmtId="170" fontId="0" fillId="8" borderId="53" xfId="0" applyNumberFormat="1" applyFill="1" applyBorder="1" applyAlignment="1">
      <alignment horizontal="center" vertical="center"/>
    </xf>
    <xf numFmtId="170" fontId="0" fillId="8" borderId="39" xfId="0" applyNumberFormat="1" applyFill="1" applyBorder="1" applyAlignment="1">
      <alignment horizontal="center" vertical="center"/>
    </xf>
    <xf numFmtId="170" fontId="0" fillId="8" borderId="23" xfId="0" applyNumberFormat="1" applyFill="1" applyBorder="1" applyAlignment="1">
      <alignment horizontal="center" vertical="center"/>
    </xf>
    <xf numFmtId="170" fontId="0" fillId="8" borderId="25" xfId="0" applyNumberFormat="1" applyFill="1" applyBorder="1" applyAlignment="1">
      <alignment horizontal="center" vertical="center"/>
    </xf>
    <xf numFmtId="170" fontId="0" fillId="8" borderId="26" xfId="0" applyNumberFormat="1" applyFill="1" applyBorder="1" applyAlignment="1">
      <alignment horizontal="center" vertical="center"/>
    </xf>
    <xf numFmtId="170" fontId="0" fillId="8" borderId="54" xfId="0" applyNumberFormat="1" applyFill="1" applyBorder="1" applyAlignment="1">
      <alignment horizontal="center" vertical="center"/>
    </xf>
    <xf numFmtId="170" fontId="0" fillId="8" borderId="45" xfId="0" applyNumberFormat="1" applyFill="1" applyBorder="1" applyAlignment="1">
      <alignment horizontal="center" vertical="center"/>
    </xf>
    <xf numFmtId="170" fontId="0" fillId="8" borderId="29" xfId="0" applyNumberFormat="1" applyFill="1" applyBorder="1" applyAlignment="1">
      <alignment horizontal="center" vertical="center"/>
    </xf>
    <xf numFmtId="170" fontId="0" fillId="8" borderId="50" xfId="0" applyNumberFormat="1" applyFill="1" applyBorder="1" applyAlignment="1">
      <alignment horizontal="center" vertical="center"/>
    </xf>
    <xf numFmtId="170" fontId="0" fillId="8" borderId="57" xfId="0" applyNumberFormat="1" applyFill="1" applyBorder="1" applyAlignment="1">
      <alignment horizontal="center" vertical="center"/>
    </xf>
    <xf numFmtId="170" fontId="0" fillId="8" borderId="55" xfId="0" applyNumberFormat="1" applyFill="1" applyBorder="1" applyAlignment="1">
      <alignment horizontal="center" vertical="center"/>
    </xf>
    <xf numFmtId="170" fontId="0" fillId="8" borderId="58" xfId="0" applyNumberFormat="1" applyFill="1" applyBorder="1" applyAlignment="1">
      <alignment horizontal="center" vertical="center"/>
    </xf>
    <xf numFmtId="170" fontId="0" fillId="8" borderId="9" xfId="0" applyNumberFormat="1" applyFill="1" applyBorder="1" applyAlignment="1">
      <alignment horizontal="center" vertical="center"/>
    </xf>
    <xf numFmtId="170" fontId="0" fillId="8" borderId="44" xfId="0" applyNumberFormat="1" applyFill="1" applyBorder="1" applyAlignment="1">
      <alignment horizontal="center" vertical="center"/>
    </xf>
    <xf numFmtId="170" fontId="0" fillId="8" borderId="15" xfId="0" applyNumberFormat="1" applyFill="1" applyBorder="1" applyAlignment="1">
      <alignment horizontal="center" vertical="center"/>
    </xf>
    <xf numFmtId="170" fontId="0" fillId="14" borderId="53" xfId="0" applyNumberFormat="1" applyFill="1" applyBorder="1" applyAlignment="1">
      <alignment horizontal="center" vertical="center"/>
    </xf>
    <xf numFmtId="170" fontId="0" fillId="14" borderId="39" xfId="0" applyNumberFormat="1" applyFill="1" applyBorder="1" applyAlignment="1">
      <alignment horizontal="center" vertical="center"/>
    </xf>
    <xf numFmtId="170" fontId="0" fillId="14" borderId="23" xfId="0" applyNumberFormat="1" applyFill="1" applyBorder="1" applyAlignment="1">
      <alignment horizontal="center" vertical="center"/>
    </xf>
    <xf numFmtId="170" fontId="0" fillId="14" borderId="45" xfId="0" applyNumberFormat="1" applyFill="1" applyBorder="1" applyAlignment="1">
      <alignment horizontal="center" vertical="center"/>
    </xf>
    <xf numFmtId="170" fontId="0" fillId="14" borderId="29" xfId="0" applyNumberFormat="1" applyFill="1" applyBorder="1" applyAlignment="1">
      <alignment horizontal="center" vertical="center"/>
    </xf>
    <xf numFmtId="170" fontId="0" fillId="14" borderId="50" xfId="0" applyNumberFormat="1" applyFill="1" applyBorder="1" applyAlignment="1">
      <alignment horizontal="center" vertical="center"/>
    </xf>
    <xf numFmtId="169" fontId="0" fillId="3" borderId="14" xfId="0" applyNumberFormat="1" applyFill="1" applyBorder="1" applyAlignment="1" applyProtection="1">
      <alignment horizontal="center"/>
      <protection locked="0"/>
    </xf>
    <xf numFmtId="1" fontId="0" fillId="11" borderId="14" xfId="0" applyNumberFormat="1" applyFill="1" applyBorder="1" applyAlignment="1" applyProtection="1">
      <alignment horizontal="center"/>
      <protection locked="0"/>
    </xf>
    <xf numFmtId="1" fontId="0" fillId="11" borderId="11" xfId="0" applyNumberFormat="1" applyFill="1" applyBorder="1" applyAlignment="1" applyProtection="1">
      <alignment horizontal="center"/>
      <protection locked="0"/>
    </xf>
    <xf numFmtId="0" fontId="0" fillId="0" borderId="7" xfId="0" applyBorder="1" applyAlignment="1">
      <alignment horizontal="left"/>
    </xf>
    <xf numFmtId="170" fontId="0" fillId="16" borderId="69" xfId="0" applyNumberFormat="1" applyFill="1" applyBorder="1" applyAlignment="1">
      <alignment horizontal="center" vertical="center"/>
    </xf>
    <xf numFmtId="170" fontId="0" fillId="16" borderId="7" xfId="0" applyNumberFormat="1" applyFill="1" applyBorder="1" applyAlignment="1">
      <alignment horizontal="center" vertical="center"/>
    </xf>
    <xf numFmtId="170" fontId="0" fillId="16" borderId="64" xfId="0" applyNumberFormat="1" applyFill="1" applyBorder="1" applyAlignment="1">
      <alignment horizontal="center" vertical="center"/>
    </xf>
    <xf numFmtId="0" fontId="28" fillId="9" borderId="70" xfId="0" applyFont="1" applyFill="1" applyBorder="1" applyAlignment="1">
      <alignment horizontal="left"/>
    </xf>
    <xf numFmtId="0" fontId="0" fillId="9" borderId="71" xfId="0" applyFill="1" applyBorder="1" applyAlignment="1">
      <alignment horizontal="left"/>
    </xf>
    <xf numFmtId="0" fontId="0" fillId="9" borderId="72" xfId="0" applyFill="1" applyBorder="1" applyAlignment="1">
      <alignment horizontal="left"/>
    </xf>
    <xf numFmtId="0" fontId="0" fillId="8" borderId="70" xfId="0" applyFill="1" applyBorder="1" applyAlignment="1">
      <alignment horizontal="center"/>
    </xf>
    <xf numFmtId="0" fontId="0" fillId="8" borderId="72" xfId="0" applyFill="1" applyBorder="1" applyAlignment="1">
      <alignment horizontal="center"/>
    </xf>
    <xf numFmtId="0" fontId="0" fillId="8" borderId="40" xfId="0" applyFill="1" applyBorder="1" applyAlignment="1">
      <alignment horizontal="center"/>
    </xf>
    <xf numFmtId="0" fontId="28" fillId="9" borderId="70" xfId="0" applyFont="1" applyFill="1" applyBorder="1" applyAlignment="1">
      <alignment horizontal="left" wrapText="1"/>
    </xf>
    <xf numFmtId="0" fontId="28" fillId="0" borderId="0" xfId="0" applyFont="1" applyAlignment="1">
      <alignment horizontal="left"/>
    </xf>
    <xf numFmtId="0" fontId="0" fillId="0" borderId="0" xfId="0" applyAlignment="1">
      <alignment horizontal="left" indent="1"/>
    </xf>
    <xf numFmtId="0" fontId="36" fillId="0" borderId="0" xfId="12" applyFont="1"/>
    <xf numFmtId="0" fontId="10" fillId="0" borderId="0" xfId="12"/>
    <xf numFmtId="0" fontId="10" fillId="0" borderId="0" xfId="12" applyAlignment="1">
      <alignment horizontal="right"/>
    </xf>
    <xf numFmtId="0" fontId="10" fillId="0" borderId="0" xfId="12" applyAlignment="1">
      <alignment horizontal="left"/>
    </xf>
    <xf numFmtId="0" fontId="37" fillId="0" borderId="0" xfId="0" applyFont="1"/>
    <xf numFmtId="0" fontId="37" fillId="0" borderId="0" xfId="0" applyFont="1" applyAlignment="1">
      <alignment vertical="center"/>
    </xf>
    <xf numFmtId="0" fontId="37" fillId="0" borderId="0" xfId="0" applyFont="1" applyAlignment="1">
      <alignment wrapText="1"/>
    </xf>
    <xf numFmtId="0" fontId="39" fillId="0" borderId="0" xfId="2" applyFont="1" applyAlignment="1" applyProtection="1"/>
    <xf numFmtId="0" fontId="10" fillId="0" borderId="26" xfId="12" applyBorder="1" applyAlignment="1">
      <alignment horizontal="right" vertical="center"/>
    </xf>
    <xf numFmtId="14" fontId="10" fillId="3" borderId="14" xfId="12" applyNumberFormat="1" applyFill="1" applyBorder="1" applyAlignment="1">
      <alignment horizontal="left" vertical="center" wrapText="1"/>
    </xf>
    <xf numFmtId="0" fontId="10" fillId="0" borderId="7" xfId="12" applyBorder="1" applyAlignment="1">
      <alignment horizontal="right" vertical="center"/>
    </xf>
    <xf numFmtId="0" fontId="10" fillId="0" borderId="7" xfId="12" applyBorder="1" applyAlignment="1">
      <alignment horizontal="right" vertical="center" wrapText="1"/>
    </xf>
    <xf numFmtId="0" fontId="10" fillId="0" borderId="15" xfId="12" applyBorder="1" applyAlignment="1">
      <alignment horizontal="right" vertical="center" wrapText="1"/>
    </xf>
    <xf numFmtId="0" fontId="23" fillId="0" borderId="16" xfId="12" applyFont="1" applyBorder="1" applyAlignment="1">
      <alignment horizontal="left" vertical="center" wrapText="1"/>
    </xf>
    <xf numFmtId="0" fontId="6" fillId="0" borderId="17" xfId="12" applyFont="1" applyBorder="1" applyAlignment="1">
      <alignment horizontal="left" vertical="center"/>
    </xf>
    <xf numFmtId="0" fontId="10" fillId="0" borderId="16" xfId="12" applyBorder="1" applyAlignment="1">
      <alignment horizontal="right" vertical="center" wrapText="1"/>
    </xf>
    <xf numFmtId="49" fontId="10" fillId="3" borderId="11" xfId="12" applyNumberFormat="1" applyFill="1" applyBorder="1" applyAlignment="1">
      <alignment horizontal="left" vertical="center" wrapText="1"/>
    </xf>
    <xf numFmtId="49" fontId="39" fillId="3" borderId="11" xfId="4" applyNumberFormat="1" applyFont="1" applyFill="1" applyBorder="1" applyAlignment="1" applyProtection="1">
      <alignment horizontal="left" vertical="center" wrapText="1"/>
    </xf>
    <xf numFmtId="166" fontId="10" fillId="3" borderId="11" xfId="12" applyNumberFormat="1" applyFill="1" applyBorder="1" applyAlignment="1">
      <alignment horizontal="left" vertical="center" wrapText="1"/>
    </xf>
    <xf numFmtId="0" fontId="10" fillId="0" borderId="18" xfId="12" applyBorder="1" applyAlignment="1">
      <alignment horizontal="right" vertical="center" wrapText="1"/>
    </xf>
    <xf numFmtId="167" fontId="10" fillId="3" borderId="11" xfId="12" applyNumberFormat="1" applyFill="1" applyBorder="1" applyAlignment="1">
      <alignment horizontal="left" vertical="center" wrapText="1"/>
    </xf>
    <xf numFmtId="44" fontId="2" fillId="0" borderId="17" xfId="8" applyBorder="1" applyAlignment="1">
      <alignment horizontal="left" vertical="center" wrapText="1"/>
    </xf>
    <xf numFmtId="14" fontId="10" fillId="3" borderId="11" xfId="12" quotePrefix="1" applyNumberFormat="1" applyFill="1" applyBorder="1" applyAlignment="1">
      <alignment horizontal="left" vertical="center" wrapText="1"/>
    </xf>
    <xf numFmtId="0" fontId="23" fillId="0" borderId="16" xfId="12" applyFont="1" applyBorder="1" applyAlignment="1">
      <alignment horizontal="left" vertical="center"/>
    </xf>
    <xf numFmtId="8" fontId="10" fillId="15" borderId="14" xfId="1" applyFont="1" applyFill="1" applyBorder="1" applyAlignment="1">
      <alignment horizontal="left" vertical="center" wrapText="1"/>
    </xf>
    <xf numFmtId="1" fontId="10" fillId="15" borderId="14" xfId="1" applyNumberFormat="1" applyFont="1" applyFill="1" applyBorder="1" applyAlignment="1">
      <alignment horizontal="left" vertical="center" wrapText="1"/>
    </xf>
    <xf numFmtId="171" fontId="10" fillId="15" borderId="14" xfId="1" applyNumberFormat="1" applyFont="1" applyFill="1" applyBorder="1" applyAlignment="1">
      <alignment horizontal="left" vertical="center" wrapText="1"/>
    </xf>
    <xf numFmtId="0" fontId="10" fillId="0" borderId="0" xfId="12" applyAlignment="1">
      <alignment horizontal="right" vertical="center" wrapText="1"/>
    </xf>
    <xf numFmtId="0" fontId="10" fillId="3" borderId="11" xfId="12" quotePrefix="1" applyFill="1" applyBorder="1" applyAlignment="1">
      <alignment horizontal="left" vertical="center" wrapText="1"/>
    </xf>
    <xf numFmtId="0" fontId="37" fillId="0" borderId="0" xfId="0" applyFont="1" applyAlignment="1">
      <alignment horizontal="right" vertical="center" wrapText="1"/>
    </xf>
    <xf numFmtId="6" fontId="0" fillId="11" borderId="11" xfId="0" applyNumberFormat="1" applyFill="1" applyBorder="1"/>
    <xf numFmtId="49" fontId="10" fillId="3" borderId="14" xfId="12" applyNumberFormat="1" applyFill="1" applyBorder="1" applyAlignment="1">
      <alignment horizontal="left" vertical="center" wrapText="1"/>
    </xf>
    <xf numFmtId="0" fontId="19" fillId="4" borderId="19" xfId="0" applyFont="1" applyFill="1" applyBorder="1" applyAlignment="1">
      <alignment horizontal="left"/>
    </xf>
    <xf numFmtId="0" fontId="19" fillId="4" borderId="20" xfId="0" applyFont="1" applyFill="1" applyBorder="1" applyAlignment="1">
      <alignment horizontal="left"/>
    </xf>
    <xf numFmtId="0" fontId="19" fillId="4" borderId="21" xfId="0" applyFont="1" applyFill="1" applyBorder="1" applyAlignment="1">
      <alignment horizontal="left"/>
    </xf>
    <xf numFmtId="0" fontId="22" fillId="0" borderId="51" xfId="0" applyFont="1" applyBorder="1" applyAlignment="1">
      <alignment horizontal="left" wrapText="1"/>
    </xf>
    <xf numFmtId="0" fontId="22" fillId="0" borderId="49" xfId="0" applyFont="1" applyBorder="1" applyAlignment="1">
      <alignment horizontal="left" wrapText="1"/>
    </xf>
    <xf numFmtId="0" fontId="22" fillId="0" borderId="43" xfId="0" applyFont="1" applyBorder="1" applyAlignment="1">
      <alignment horizontal="left" wrapText="1"/>
    </xf>
    <xf numFmtId="0" fontId="4" fillId="0" borderId="2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3" fillId="0" borderId="2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4" borderId="36" xfId="0" applyFont="1" applyFill="1" applyBorder="1" applyAlignment="1">
      <alignment horizontal="center"/>
    </xf>
    <xf numFmtId="0" fontId="19" fillId="4" borderId="5" xfId="0" applyFont="1" applyFill="1" applyBorder="1" applyAlignment="1">
      <alignment horizontal="center"/>
    </xf>
    <xf numFmtId="0" fontId="19" fillId="4" borderId="14" xfId="0" applyFont="1" applyFill="1" applyBorder="1" applyAlignment="1">
      <alignment horizontal="center"/>
    </xf>
    <xf numFmtId="0" fontId="28" fillId="0" borderId="69" xfId="0" applyFont="1" applyBorder="1" applyAlignment="1">
      <alignment horizontal="center" vertical="top"/>
    </xf>
    <xf numFmtId="0" fontId="28" fillId="0" borderId="0" xfId="0" applyFont="1" applyAlignment="1">
      <alignment horizontal="center" vertical="top"/>
    </xf>
    <xf numFmtId="0" fontId="28" fillId="0" borderId="7" xfId="0" applyFont="1" applyBorder="1" applyAlignment="1">
      <alignment horizontal="center" vertical="top"/>
    </xf>
    <xf numFmtId="0" fontId="28" fillId="0" borderId="55" xfId="0" applyFont="1" applyBorder="1" applyAlignment="1">
      <alignment horizontal="center" vertical="top"/>
    </xf>
    <xf numFmtId="0" fontId="28" fillId="0" borderId="59" xfId="0" applyFont="1" applyBorder="1" applyAlignment="1">
      <alignment horizontal="center" vertical="top" wrapText="1"/>
    </xf>
    <xf numFmtId="0" fontId="28" fillId="0" borderId="57" xfId="0" applyFont="1" applyBorder="1" applyAlignment="1">
      <alignment horizontal="center" vertical="top" wrapText="1"/>
    </xf>
    <xf numFmtId="0" fontId="28" fillId="0" borderId="59" xfId="0" applyFont="1" applyBorder="1" applyAlignment="1">
      <alignment horizontal="center" vertical="top"/>
    </xf>
    <xf numFmtId="0" fontId="28" fillId="0" borderId="57" xfId="0" applyFont="1" applyBorder="1" applyAlignment="1">
      <alignment horizontal="center" vertical="top"/>
    </xf>
    <xf numFmtId="0" fontId="28" fillId="9" borderId="10" xfId="0" applyFont="1" applyFill="1" applyBorder="1" applyAlignment="1">
      <alignment horizontal="center"/>
    </xf>
    <xf numFmtId="0" fontId="28" fillId="9" borderId="2" xfId="0" applyFont="1" applyFill="1" applyBorder="1" applyAlignment="1">
      <alignment horizontal="center"/>
    </xf>
    <xf numFmtId="0" fontId="28" fillId="9" borderId="46" xfId="0" applyFont="1" applyFill="1" applyBorder="1" applyAlignment="1">
      <alignment horizontal="center"/>
    </xf>
    <xf numFmtId="0" fontId="28" fillId="9" borderId="60" xfId="0" applyFont="1" applyFill="1" applyBorder="1" applyAlignment="1">
      <alignment horizontal="center"/>
    </xf>
    <xf numFmtId="0" fontId="28" fillId="9" borderId="59" xfId="0" applyFont="1" applyFill="1" applyBorder="1" applyAlignment="1">
      <alignment horizontal="center"/>
    </xf>
    <xf numFmtId="0" fontId="28" fillId="9" borderId="57" xfId="0" applyFont="1" applyFill="1" applyBorder="1" applyAlignment="1">
      <alignment horizontal="center"/>
    </xf>
    <xf numFmtId="0" fontId="28" fillId="9" borderId="33" xfId="0" applyFont="1" applyFill="1" applyBorder="1" applyAlignment="1">
      <alignment horizontal="center"/>
    </xf>
    <xf numFmtId="0" fontId="28" fillId="9" borderId="7" xfId="0" applyFont="1" applyFill="1" applyBorder="1" applyAlignment="1">
      <alignment horizontal="center"/>
    </xf>
    <xf numFmtId="0" fontId="28" fillId="9" borderId="55" xfId="0" applyFont="1" applyFill="1" applyBorder="1" applyAlignment="1">
      <alignment horizontal="center"/>
    </xf>
    <xf numFmtId="0" fontId="28" fillId="9" borderId="38" xfId="0" applyFont="1" applyFill="1" applyBorder="1" applyAlignment="1">
      <alignment horizontal="center" wrapText="1"/>
    </xf>
    <xf numFmtId="0" fontId="28" fillId="9" borderId="64" xfId="0" applyFont="1" applyFill="1" applyBorder="1" applyAlignment="1">
      <alignment horizontal="center" wrapText="1"/>
    </xf>
    <xf numFmtId="0" fontId="28" fillId="9" borderId="58" xfId="0" applyFont="1" applyFill="1" applyBorder="1" applyAlignment="1">
      <alignment horizontal="center" wrapText="1"/>
    </xf>
    <xf numFmtId="0" fontId="28" fillId="9" borderId="20" xfId="0" applyFont="1" applyFill="1" applyBorder="1" applyAlignment="1">
      <alignment horizontal="center"/>
    </xf>
    <xf numFmtId="0" fontId="28" fillId="9" borderId="21" xfId="0" applyFont="1" applyFill="1" applyBorder="1" applyAlignment="1">
      <alignment horizontal="center"/>
    </xf>
    <xf numFmtId="0" fontId="28" fillId="8" borderId="65" xfId="0" applyFont="1" applyFill="1" applyBorder="1" applyAlignment="1">
      <alignment horizontal="center"/>
    </xf>
    <xf numFmtId="0" fontId="28" fillId="8" borderId="39" xfId="0" applyFont="1" applyFill="1" applyBorder="1" applyAlignment="1">
      <alignment horizontal="center"/>
    </xf>
    <xf numFmtId="0" fontId="28" fillId="8" borderId="23" xfId="0" applyFont="1" applyFill="1" applyBorder="1" applyAlignment="1">
      <alignment horizontal="center"/>
    </xf>
    <xf numFmtId="0" fontId="28" fillId="0" borderId="33" xfId="0" applyFont="1" applyBorder="1" applyAlignment="1">
      <alignment horizontal="center" vertical="top"/>
    </xf>
    <xf numFmtId="0" fontId="28" fillId="0" borderId="60" xfId="0" applyFont="1" applyBorder="1" applyAlignment="1">
      <alignment horizontal="center" vertical="top"/>
    </xf>
    <xf numFmtId="0" fontId="28" fillId="9" borderId="22" xfId="0" applyFont="1" applyFill="1" applyBorder="1" applyAlignment="1">
      <alignment horizontal="center"/>
    </xf>
    <xf numFmtId="0" fontId="28" fillId="9" borderId="8" xfId="0" applyFont="1" applyFill="1" applyBorder="1" applyAlignment="1">
      <alignment horizontal="center"/>
    </xf>
    <xf numFmtId="0" fontId="28" fillId="9" borderId="65" xfId="0" applyFont="1" applyFill="1" applyBorder="1" applyAlignment="1">
      <alignment horizontal="center"/>
    </xf>
    <xf numFmtId="0" fontId="28" fillId="9" borderId="25" xfId="0" applyFont="1" applyFill="1" applyBorder="1" applyAlignment="1">
      <alignment horizontal="center"/>
    </xf>
    <xf numFmtId="0" fontId="28" fillId="9" borderId="26" xfId="0" applyFont="1" applyFill="1" applyBorder="1" applyAlignment="1">
      <alignment horizontal="center"/>
    </xf>
    <xf numFmtId="0" fontId="28" fillId="9" borderId="52" xfId="0" applyFont="1" applyFill="1" applyBorder="1" applyAlignment="1">
      <alignment horizontal="center" wrapText="1"/>
    </xf>
    <xf numFmtId="0" fontId="28" fillId="9" borderId="16" xfId="0" applyFont="1" applyFill="1" applyBorder="1" applyAlignment="1">
      <alignment horizontal="center" wrapText="1"/>
    </xf>
    <xf numFmtId="0" fontId="28" fillId="9" borderId="61" xfId="0" applyFont="1" applyFill="1" applyBorder="1" applyAlignment="1">
      <alignment horizontal="center" wrapText="1"/>
    </xf>
    <xf numFmtId="0" fontId="28" fillId="9" borderId="51" xfId="0" applyFont="1" applyFill="1" applyBorder="1" applyAlignment="1">
      <alignment horizontal="center"/>
    </xf>
    <xf numFmtId="0" fontId="28" fillId="9" borderId="49" xfId="0" applyFont="1" applyFill="1" applyBorder="1" applyAlignment="1">
      <alignment horizontal="center"/>
    </xf>
    <xf numFmtId="0" fontId="28" fillId="9" borderId="43" xfId="0" applyFont="1" applyFill="1" applyBorder="1" applyAlignment="1">
      <alignment horizontal="center"/>
    </xf>
    <xf numFmtId="0" fontId="28" fillId="8" borderId="53" xfId="0" applyFont="1" applyFill="1" applyBorder="1" applyAlignment="1">
      <alignment horizontal="center"/>
    </xf>
    <xf numFmtId="0" fontId="28" fillId="14" borderId="53" xfId="0" applyFont="1" applyFill="1" applyBorder="1" applyAlignment="1">
      <alignment horizontal="center"/>
    </xf>
    <xf numFmtId="0" fontId="28" fillId="14" borderId="39" xfId="0" applyFont="1" applyFill="1" applyBorder="1" applyAlignment="1">
      <alignment horizontal="center"/>
    </xf>
    <xf numFmtId="0" fontId="28" fillId="14" borderId="23" xfId="0" applyFont="1" applyFill="1" applyBorder="1" applyAlignment="1">
      <alignment horizontal="center"/>
    </xf>
    <xf numFmtId="0" fontId="28" fillId="0" borderId="60" xfId="0" applyFont="1" applyBorder="1" applyAlignment="1">
      <alignment horizontal="left"/>
    </xf>
    <xf numFmtId="0" fontId="28" fillId="0" borderId="59" xfId="0" applyFont="1" applyBorder="1" applyAlignment="1">
      <alignment horizontal="left"/>
    </xf>
    <xf numFmtId="0" fontId="0" fillId="0" borderId="33" xfId="0" applyBorder="1" applyAlignment="1">
      <alignment horizontal="left"/>
    </xf>
    <xf numFmtId="0" fontId="0" fillId="0" borderId="7" xfId="0" applyBorder="1" applyAlignment="1">
      <alignment horizontal="left"/>
    </xf>
    <xf numFmtId="164" fontId="0" fillId="15" borderId="22" xfId="0" applyNumberFormat="1" applyFill="1" applyBorder="1" applyAlignment="1">
      <alignment horizontal="center" vertical="center"/>
    </xf>
    <xf numFmtId="164" fontId="0" fillId="15" borderId="8" xfId="0" applyNumberFormat="1" applyFill="1" applyBorder="1" applyAlignment="1">
      <alignment horizontal="center" vertical="center"/>
    </xf>
    <xf numFmtId="164" fontId="0" fillId="15" borderId="9" xfId="0" applyNumberFormat="1" applyFill="1" applyBorder="1" applyAlignment="1">
      <alignment horizontal="center" vertical="center"/>
    </xf>
    <xf numFmtId="164" fontId="0" fillId="15" borderId="66" xfId="0" applyNumberFormat="1" applyFill="1" applyBorder="1" applyAlignment="1">
      <alignment horizontal="center" vertical="center"/>
    </xf>
    <xf numFmtId="164" fontId="0" fillId="15" borderId="56" xfId="0" applyNumberFormat="1" applyFill="1" applyBorder="1" applyAlignment="1">
      <alignment horizontal="center" vertical="center"/>
    </xf>
    <xf numFmtId="164" fontId="0" fillId="15" borderId="67" xfId="0" applyNumberFormat="1" applyFill="1" applyBorder="1" applyAlignment="1">
      <alignment horizontal="center" vertical="center"/>
    </xf>
    <xf numFmtId="0" fontId="28" fillId="0" borderId="57" xfId="0" applyFont="1" applyBorder="1" applyAlignment="1">
      <alignment horizontal="left"/>
    </xf>
    <xf numFmtId="0" fontId="0" fillId="0" borderId="55" xfId="0" applyBorder="1" applyAlignment="1">
      <alignment horizontal="left"/>
    </xf>
  </cellXfs>
  <cellStyles count="13">
    <cellStyle name="Currency" xfId="1" builtinId="4"/>
    <cellStyle name="Currency 2" xfId="8" xr:uid="{325D7EF9-0A4C-4B7E-9143-820B8396B883}"/>
    <cellStyle name="Currency 2 2" xfId="11" xr:uid="{A07F96E7-39E7-48DB-8A79-5F85AC1C26DB}"/>
    <cellStyle name="Hyperlink" xfId="2" builtinId="8"/>
    <cellStyle name="Hyperlink 2" xfId="4" xr:uid="{00000000-0005-0000-0000-000002000000}"/>
    <cellStyle name="Hyperlink 3" xfId="5" xr:uid="{00000000-0005-0000-0000-000003000000}"/>
    <cellStyle name="Normal" xfId="0" builtinId="0"/>
    <cellStyle name="Normal 2" xfId="3" xr:uid="{00000000-0005-0000-0000-000005000000}"/>
    <cellStyle name="Normal 2 2" xfId="12" xr:uid="{92FFC080-BF55-465A-824E-2A48410FEB50}"/>
    <cellStyle name="Normal 3" xfId="6" xr:uid="{2224A0EF-CA69-42AE-948A-A677C0A8CCA6}"/>
    <cellStyle name="Normal 3 2" xfId="9" xr:uid="{B92BD602-03E1-4201-9C73-2F8DF9DF7435}"/>
    <cellStyle name="Normal 4" xfId="7" xr:uid="{171C2071-1E3F-44E6-88F2-14CD8DA1E06C}"/>
    <cellStyle name="Normal 4 2" xfId="10" xr:uid="{C8D36AA6-F97B-455D-A8A3-7414BF20B49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DAEEF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462642</xdr:colOff>
      <xdr:row>53</xdr:row>
      <xdr:rowOff>143448</xdr:rowOff>
    </xdr:from>
    <xdr:to>
      <xdr:col>3</xdr:col>
      <xdr:colOff>1333500</xdr:colOff>
      <xdr:row>58</xdr:row>
      <xdr:rowOff>3540</xdr:rowOff>
    </xdr:to>
    <xdr:pic>
      <xdr:nvPicPr>
        <xdr:cNvPr id="15" name="Picture 14">
          <a:extLst>
            <a:ext uri="{FF2B5EF4-FFF2-40B4-BE49-F238E27FC236}">
              <a16:creationId xmlns:a16="http://schemas.microsoft.com/office/drawing/2014/main" id="{5E90E758-532D-4B40-8779-CEC53D0B563F}"/>
            </a:ext>
          </a:extLst>
        </xdr:cNvPr>
        <xdr:cNvPicPr>
          <a:picLocks noChangeAspect="1"/>
        </xdr:cNvPicPr>
      </xdr:nvPicPr>
      <xdr:blipFill>
        <a:blip xmlns:r="http://schemas.openxmlformats.org/officeDocument/2006/relationships" r:embed="rId1"/>
        <a:stretch>
          <a:fillRect/>
        </a:stretch>
      </xdr:blipFill>
      <xdr:spPr>
        <a:xfrm>
          <a:off x="462642" y="9051591"/>
          <a:ext cx="6114144" cy="676520"/>
        </a:xfrm>
        <a:prstGeom prst="rect">
          <a:avLst/>
        </a:prstGeom>
      </xdr:spPr>
    </xdr:pic>
    <xdr:clientData/>
  </xdr:twoCellAnchor>
  <xdr:twoCellAnchor>
    <xdr:from>
      <xdr:col>2</xdr:col>
      <xdr:colOff>419100</xdr:colOff>
      <xdr:row>123</xdr:row>
      <xdr:rowOff>25160</xdr:rowOff>
    </xdr:from>
    <xdr:to>
      <xdr:col>3</xdr:col>
      <xdr:colOff>934811</xdr:colOff>
      <xdr:row>135</xdr:row>
      <xdr:rowOff>161232</xdr:rowOff>
    </xdr:to>
    <xdr:pic>
      <xdr:nvPicPr>
        <xdr:cNvPr id="20" name="Picture 384939927" descr="A map of a city&#10;&#10;Description automatically generated">
          <a:extLst>
            <a:ext uri="{FF2B5EF4-FFF2-40B4-BE49-F238E27FC236}">
              <a16:creationId xmlns:a16="http://schemas.microsoft.com/office/drawing/2014/main" id="{DC1EEA27-ED8B-4410-A2E6-E1B29DC728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0957" y="25878731"/>
          <a:ext cx="4257675" cy="2095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428625</xdr:colOff>
      <xdr:row>137</xdr:row>
      <xdr:rowOff>158511</xdr:rowOff>
    </xdr:from>
    <xdr:to>
      <xdr:col>3</xdr:col>
      <xdr:colOff>696686</xdr:colOff>
      <xdr:row>157</xdr:row>
      <xdr:rowOff>159870</xdr:rowOff>
    </xdr:to>
    <xdr:pic>
      <xdr:nvPicPr>
        <xdr:cNvPr id="21" name="Picture 447674016" descr="A map of a city&#10;&#10;Description automatically generated">
          <a:extLst>
            <a:ext uri="{FF2B5EF4-FFF2-40B4-BE49-F238E27FC236}">
              <a16:creationId xmlns:a16="http://schemas.microsoft.com/office/drawing/2014/main" id="{9E616C7E-84EE-4B95-81B6-92C9A4B350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0482" y="28298082"/>
          <a:ext cx="4010025" cy="3267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133350</xdr:colOff>
      <xdr:row>159</xdr:row>
      <xdr:rowOff>42851</xdr:rowOff>
    </xdr:from>
    <xdr:to>
      <xdr:col>3</xdr:col>
      <xdr:colOff>868136</xdr:colOff>
      <xdr:row>178</xdr:row>
      <xdr:rowOff>45571</xdr:rowOff>
    </xdr:to>
    <xdr:pic>
      <xdr:nvPicPr>
        <xdr:cNvPr id="22" name="Picture 59480354" descr="A map of a city&#10;&#10;Description automatically generated">
          <a:extLst>
            <a:ext uri="{FF2B5EF4-FFF2-40B4-BE49-F238E27FC236}">
              <a16:creationId xmlns:a16="http://schemas.microsoft.com/office/drawing/2014/main" id="{B182019B-5678-4F83-B491-7AD3D1D29F8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385207" y="31774708"/>
          <a:ext cx="4476750" cy="3105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181</xdr:row>
      <xdr:rowOff>60538</xdr:rowOff>
    </xdr:from>
    <xdr:to>
      <xdr:col>3</xdr:col>
      <xdr:colOff>582386</xdr:colOff>
      <xdr:row>200</xdr:row>
      <xdr:rowOff>72786</xdr:rowOff>
    </xdr:to>
    <xdr:pic>
      <xdr:nvPicPr>
        <xdr:cNvPr id="23" name="Picture 1" descr="A map of a city&#10;&#10;Description automatically generated">
          <a:extLst>
            <a:ext uri="{FF2B5EF4-FFF2-40B4-BE49-F238E27FC236}">
              <a16:creationId xmlns:a16="http://schemas.microsoft.com/office/drawing/2014/main" id="{37AF8651-E7D8-40D7-B492-4E5CF04D2F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51857" y="35384681"/>
          <a:ext cx="4324350" cy="311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480786</xdr:colOff>
      <xdr:row>7</xdr:row>
      <xdr:rowOff>90715</xdr:rowOff>
    </xdr:from>
    <xdr:to>
      <xdr:col>3</xdr:col>
      <xdr:colOff>540023</xdr:colOff>
      <xdr:row>50</xdr:row>
      <xdr:rowOff>23036</xdr:rowOff>
    </xdr:to>
    <xdr:pic>
      <xdr:nvPicPr>
        <xdr:cNvPr id="2" name="Picture 1">
          <a:extLst>
            <a:ext uri="{FF2B5EF4-FFF2-40B4-BE49-F238E27FC236}">
              <a16:creationId xmlns:a16="http://schemas.microsoft.com/office/drawing/2014/main" id="{62E9713D-2312-43EA-9C41-4A2B27E9FFE5}"/>
            </a:ext>
          </a:extLst>
        </xdr:cNvPr>
        <xdr:cNvPicPr>
          <a:picLocks noChangeAspect="1"/>
        </xdr:cNvPicPr>
      </xdr:nvPicPr>
      <xdr:blipFill>
        <a:blip xmlns:r="http://schemas.openxmlformats.org/officeDocument/2006/relationships" r:embed="rId6"/>
        <a:stretch>
          <a:fillRect/>
        </a:stretch>
      </xdr:blipFill>
      <xdr:spPr>
        <a:xfrm>
          <a:off x="480786" y="1487715"/>
          <a:ext cx="5302523" cy="6953607"/>
        </a:xfrm>
        <a:prstGeom prst="rect">
          <a:avLst/>
        </a:prstGeom>
      </xdr:spPr>
    </xdr:pic>
    <xdr:clientData/>
  </xdr:twoCellAnchor>
  <xdr:twoCellAnchor editAs="oneCell">
    <xdr:from>
      <xdr:col>0</xdr:col>
      <xdr:colOff>498928</xdr:colOff>
      <xdr:row>50</xdr:row>
      <xdr:rowOff>18142</xdr:rowOff>
    </xdr:from>
    <xdr:to>
      <xdr:col>3</xdr:col>
      <xdr:colOff>653419</xdr:colOff>
      <xdr:row>54</xdr:row>
      <xdr:rowOff>32</xdr:rowOff>
    </xdr:to>
    <xdr:pic>
      <xdr:nvPicPr>
        <xdr:cNvPr id="3" name="Picture 2">
          <a:extLst>
            <a:ext uri="{FF2B5EF4-FFF2-40B4-BE49-F238E27FC236}">
              <a16:creationId xmlns:a16="http://schemas.microsoft.com/office/drawing/2014/main" id="{444D17F4-A63A-42F6-B53F-049A95AB6D1F}"/>
            </a:ext>
          </a:extLst>
        </xdr:cNvPr>
        <xdr:cNvPicPr>
          <a:picLocks noChangeAspect="1"/>
        </xdr:cNvPicPr>
      </xdr:nvPicPr>
      <xdr:blipFill>
        <a:blip xmlns:r="http://schemas.openxmlformats.org/officeDocument/2006/relationships" r:embed="rId7"/>
        <a:stretch>
          <a:fillRect/>
        </a:stretch>
      </xdr:blipFill>
      <xdr:spPr>
        <a:xfrm>
          <a:off x="498928" y="8436428"/>
          <a:ext cx="5397777" cy="635033"/>
        </a:xfrm>
        <a:prstGeom prst="rect">
          <a:avLst/>
        </a:prstGeom>
      </xdr:spPr>
    </xdr:pic>
    <xdr:clientData/>
  </xdr:twoCellAnchor>
  <xdr:twoCellAnchor editAs="oneCell">
    <xdr:from>
      <xdr:col>3</xdr:col>
      <xdr:colOff>1079500</xdr:colOff>
      <xdr:row>6</xdr:row>
      <xdr:rowOff>81644</xdr:rowOff>
    </xdr:from>
    <xdr:to>
      <xdr:col>4</xdr:col>
      <xdr:colOff>154483</xdr:colOff>
      <xdr:row>26</xdr:row>
      <xdr:rowOff>156201</xdr:rowOff>
    </xdr:to>
    <xdr:pic>
      <xdr:nvPicPr>
        <xdr:cNvPr id="4" name="Picture 3">
          <a:extLst>
            <a:ext uri="{FF2B5EF4-FFF2-40B4-BE49-F238E27FC236}">
              <a16:creationId xmlns:a16="http://schemas.microsoft.com/office/drawing/2014/main" id="{33C45334-CBB7-40EB-B1D6-2DDF2BF823B5}"/>
            </a:ext>
          </a:extLst>
        </xdr:cNvPr>
        <xdr:cNvPicPr>
          <a:picLocks noChangeAspect="1"/>
        </xdr:cNvPicPr>
      </xdr:nvPicPr>
      <xdr:blipFill>
        <a:blip xmlns:r="http://schemas.openxmlformats.org/officeDocument/2006/relationships" r:embed="rId8"/>
        <a:stretch>
          <a:fillRect/>
        </a:stretch>
      </xdr:blipFill>
      <xdr:spPr>
        <a:xfrm>
          <a:off x="6322786" y="1315358"/>
          <a:ext cx="5207268" cy="3340272"/>
        </a:xfrm>
        <a:prstGeom prst="rect">
          <a:avLst/>
        </a:prstGeom>
      </xdr:spPr>
    </xdr:pic>
    <xdr:clientData/>
  </xdr:twoCellAnchor>
  <xdr:twoCellAnchor editAs="oneCell">
    <xdr:from>
      <xdr:col>3</xdr:col>
      <xdr:colOff>1088572</xdr:colOff>
      <xdr:row>27</xdr:row>
      <xdr:rowOff>81643</xdr:rowOff>
    </xdr:from>
    <xdr:to>
      <xdr:col>4</xdr:col>
      <xdr:colOff>125453</xdr:colOff>
      <xdr:row>45</xdr:row>
      <xdr:rowOff>152555</xdr:rowOff>
    </xdr:to>
    <xdr:pic>
      <xdr:nvPicPr>
        <xdr:cNvPr id="5" name="Picture 4">
          <a:extLst>
            <a:ext uri="{FF2B5EF4-FFF2-40B4-BE49-F238E27FC236}">
              <a16:creationId xmlns:a16="http://schemas.microsoft.com/office/drawing/2014/main" id="{7588ADD6-C30E-435B-93FE-083E1F03B24F}"/>
            </a:ext>
          </a:extLst>
        </xdr:cNvPr>
        <xdr:cNvPicPr>
          <a:picLocks noChangeAspect="1"/>
        </xdr:cNvPicPr>
      </xdr:nvPicPr>
      <xdr:blipFill>
        <a:blip xmlns:r="http://schemas.openxmlformats.org/officeDocument/2006/relationships" r:embed="rId9"/>
        <a:stretch>
          <a:fillRect/>
        </a:stretch>
      </xdr:blipFill>
      <xdr:spPr>
        <a:xfrm>
          <a:off x="6331858" y="4744357"/>
          <a:ext cx="5169166" cy="3010055"/>
        </a:xfrm>
        <a:prstGeom prst="rect">
          <a:avLst/>
        </a:prstGeom>
      </xdr:spPr>
    </xdr:pic>
    <xdr:clientData/>
  </xdr:twoCellAnchor>
  <xdr:twoCellAnchor editAs="oneCell">
    <xdr:from>
      <xdr:col>5</xdr:col>
      <xdr:colOff>9071</xdr:colOff>
      <xdr:row>8</xdr:row>
      <xdr:rowOff>18142</xdr:rowOff>
    </xdr:from>
    <xdr:to>
      <xdr:col>13</xdr:col>
      <xdr:colOff>579032</xdr:colOff>
      <xdr:row>24</xdr:row>
      <xdr:rowOff>21905</xdr:rowOff>
    </xdr:to>
    <xdr:pic>
      <xdr:nvPicPr>
        <xdr:cNvPr id="6" name="Picture 5">
          <a:extLst>
            <a:ext uri="{FF2B5EF4-FFF2-40B4-BE49-F238E27FC236}">
              <a16:creationId xmlns:a16="http://schemas.microsoft.com/office/drawing/2014/main" id="{6ACBF189-CB08-431C-8D86-6BE4DEFF4E66}"/>
            </a:ext>
          </a:extLst>
        </xdr:cNvPr>
        <xdr:cNvPicPr>
          <a:picLocks noChangeAspect="1"/>
        </xdr:cNvPicPr>
      </xdr:nvPicPr>
      <xdr:blipFill>
        <a:blip xmlns:r="http://schemas.openxmlformats.org/officeDocument/2006/relationships" r:embed="rId10"/>
        <a:stretch>
          <a:fillRect/>
        </a:stretch>
      </xdr:blipFill>
      <xdr:spPr>
        <a:xfrm>
          <a:off x="11983357" y="1578428"/>
          <a:ext cx="5359675" cy="2616334"/>
        </a:xfrm>
        <a:prstGeom prst="rect">
          <a:avLst/>
        </a:prstGeom>
      </xdr:spPr>
    </xdr:pic>
    <xdr:clientData/>
  </xdr:twoCellAnchor>
  <xdr:twoCellAnchor editAs="oneCell">
    <xdr:from>
      <xdr:col>5</xdr:col>
      <xdr:colOff>36286</xdr:colOff>
      <xdr:row>24</xdr:row>
      <xdr:rowOff>108857</xdr:rowOff>
    </xdr:from>
    <xdr:to>
      <xdr:col>13</xdr:col>
      <xdr:colOff>587196</xdr:colOff>
      <xdr:row>49</xdr:row>
      <xdr:rowOff>148076</xdr:rowOff>
    </xdr:to>
    <xdr:pic>
      <xdr:nvPicPr>
        <xdr:cNvPr id="7" name="Picture 6">
          <a:extLst>
            <a:ext uri="{FF2B5EF4-FFF2-40B4-BE49-F238E27FC236}">
              <a16:creationId xmlns:a16="http://schemas.microsoft.com/office/drawing/2014/main" id="{700EF0AD-FD18-4DE9-B707-CC9D4118E953}"/>
            </a:ext>
          </a:extLst>
        </xdr:cNvPr>
        <xdr:cNvPicPr>
          <a:picLocks noChangeAspect="1"/>
        </xdr:cNvPicPr>
      </xdr:nvPicPr>
      <xdr:blipFill>
        <a:blip xmlns:r="http://schemas.openxmlformats.org/officeDocument/2006/relationships" r:embed="rId11"/>
        <a:stretch>
          <a:fillRect/>
        </a:stretch>
      </xdr:blipFill>
      <xdr:spPr>
        <a:xfrm>
          <a:off x="12010572" y="4281714"/>
          <a:ext cx="5340624" cy="4121362"/>
        </a:xfrm>
        <a:prstGeom prst="rect">
          <a:avLst/>
        </a:prstGeom>
      </xdr:spPr>
    </xdr:pic>
    <xdr:clientData/>
  </xdr:twoCellAnchor>
  <xdr:twoCellAnchor editAs="oneCell">
    <xdr:from>
      <xdr:col>5</xdr:col>
      <xdr:colOff>45357</xdr:colOff>
      <xdr:row>50</xdr:row>
      <xdr:rowOff>90713</xdr:rowOff>
    </xdr:from>
    <xdr:to>
      <xdr:col>13</xdr:col>
      <xdr:colOff>596267</xdr:colOff>
      <xdr:row>52</xdr:row>
      <xdr:rowOff>126111</xdr:rowOff>
    </xdr:to>
    <xdr:pic>
      <xdr:nvPicPr>
        <xdr:cNvPr id="8" name="Picture 7">
          <a:extLst>
            <a:ext uri="{FF2B5EF4-FFF2-40B4-BE49-F238E27FC236}">
              <a16:creationId xmlns:a16="http://schemas.microsoft.com/office/drawing/2014/main" id="{7179013D-1E49-4B9B-8890-01B1367860EA}"/>
            </a:ext>
          </a:extLst>
        </xdr:cNvPr>
        <xdr:cNvPicPr>
          <a:picLocks noChangeAspect="1"/>
        </xdr:cNvPicPr>
      </xdr:nvPicPr>
      <xdr:blipFill>
        <a:blip xmlns:r="http://schemas.openxmlformats.org/officeDocument/2006/relationships" r:embed="rId12"/>
        <a:stretch>
          <a:fillRect/>
        </a:stretch>
      </xdr:blipFill>
      <xdr:spPr>
        <a:xfrm>
          <a:off x="12019643" y="8508999"/>
          <a:ext cx="5340624" cy="361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neward\AppData\Local\Microsoft\Windows\Temporary%20Internet%20Files\Content.Outlook\7Q6U2NWA\Trip%20Reduction%20FYE%2015.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neward\AppData\Local\Microsoft\Windows\Temporary%20Internet%20Files\Content.Outlook\7Q6U2NWA\Emission%20Factors%20FYE%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neward\AppData\Local\Microsoft\Windows\Temporary%20Internet%20Files\Content.Outlook\7Q6U2NWA\Arterial%20Management%20FYE%2015.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neward\AppData\Local\Microsoft\Windows\Temporary%20Internet%20Files\Content.Outlook\7Q6U2NWA\Heavy-Duty%20Vehicle%20FYE%2015.xlt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l Info"/>
      <sheetName val="Calcs"/>
      <sheetName val="Notes &amp; Assumptions"/>
      <sheetName val="Emission Factors"/>
    </sheetNames>
    <sheetDataSet>
      <sheetData sheetId="0" refreshError="1"/>
      <sheetData sheetId="1" refreshError="1"/>
      <sheetData sheetId="2">
        <row r="2">
          <cell r="K2">
            <v>1</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LDV"/>
      <sheetName val="EF - HDV"/>
      <sheetName val="EF-Arterial Mgt"/>
      <sheetName val="EF-Trip Reduction"/>
    </sheetNames>
    <sheetDataSet>
      <sheetData sheetId="0"/>
      <sheetData sheetId="1"/>
      <sheetData sheetId="2"/>
      <sheetData sheetId="3">
        <row r="40">
          <cell r="C40">
            <v>17.496000000000002</v>
          </cell>
        </row>
        <row r="41">
          <cell r="C41">
            <v>4.0187999999999988</v>
          </cell>
        </row>
        <row r="48">
          <cell r="C48">
            <v>4.6399999999999997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l Info"/>
      <sheetName val="Calcs"/>
      <sheetName val="Notes &amp; Assumptions"/>
      <sheetName val="Emission Factors"/>
    </sheetNames>
    <sheetDataSet>
      <sheetData sheetId="0" refreshError="1"/>
      <sheetData sheetId="1" refreshError="1"/>
      <sheetData sheetId="2">
        <row r="12">
          <cell r="C12">
            <v>0</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l Info"/>
      <sheetName val="Calcs"/>
      <sheetName val="Notes &amp; Assumptions"/>
      <sheetName val="Emission Factors"/>
    </sheetNames>
    <sheetDataSet>
      <sheetData sheetId="0" refreshError="1"/>
      <sheetData sheetId="1" refreshError="1"/>
      <sheetData sheetId="2">
        <row r="6">
          <cell r="K6">
            <v>0</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3.arb.ca.gov/cc/capandtrade/auctionproceeds/communityinvestments.htm" TargetMode="External"/><Relationship Id="rId2" Type="http://schemas.openxmlformats.org/officeDocument/2006/relationships/hyperlink" Target="https://ww3.arb.ca.gov/cc/capandtrade/auctionproceeds/communityinvestments.htm" TargetMode="External"/><Relationship Id="rId1" Type="http://schemas.openxmlformats.org/officeDocument/2006/relationships/hyperlink" Target="http://www.baaqmd.gov/tfca4pm"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202"/>
  <sheetViews>
    <sheetView topLeftCell="A151" zoomScale="70" zoomScaleNormal="70" workbookViewId="0">
      <selection activeCell="A5" sqref="A5"/>
    </sheetView>
  </sheetViews>
  <sheetFormatPr defaultColWidth="8.54296875" defaultRowHeight="13" x14ac:dyDescent="0.3"/>
  <cols>
    <col min="2" max="2" width="10.26953125" customWidth="1"/>
    <col min="3" max="3" width="56.1796875" customWidth="1"/>
    <col min="4" max="4" width="87.7265625" bestFit="1" customWidth="1"/>
  </cols>
  <sheetData>
    <row r="1" spans="1:1" ht="23" x14ac:dyDescent="0.5">
      <c r="A1" s="30" t="s">
        <v>134</v>
      </c>
    </row>
    <row r="2" spans="1:1" ht="20" x14ac:dyDescent="0.4">
      <c r="A2" s="67" t="s">
        <v>209</v>
      </c>
    </row>
    <row r="3" spans="1:1" x14ac:dyDescent="0.3">
      <c r="A3" s="9" t="s">
        <v>212</v>
      </c>
    </row>
    <row r="5" spans="1:1" ht="14" x14ac:dyDescent="0.3">
      <c r="A5" s="90" t="s">
        <v>213</v>
      </c>
    </row>
    <row r="6" spans="1:1" ht="14" x14ac:dyDescent="0.3">
      <c r="A6" s="91" t="s">
        <v>77</v>
      </c>
    </row>
    <row r="62" spans="2:4" x14ac:dyDescent="0.3">
      <c r="B62" s="118" t="s">
        <v>116</v>
      </c>
      <c r="C62" s="110" t="s">
        <v>118</v>
      </c>
      <c r="D62" s="113" t="s">
        <v>119</v>
      </c>
    </row>
    <row r="63" spans="2:4" x14ac:dyDescent="0.3">
      <c r="B63" s="109" t="s">
        <v>36</v>
      </c>
      <c r="C63" s="114" t="s">
        <v>22</v>
      </c>
      <c r="D63" s="115" t="s">
        <v>120</v>
      </c>
    </row>
    <row r="64" spans="2:4" x14ac:dyDescent="0.3">
      <c r="B64" s="109" t="s">
        <v>37</v>
      </c>
      <c r="C64" s="114" t="s">
        <v>104</v>
      </c>
      <c r="D64" s="115" t="s">
        <v>121</v>
      </c>
    </row>
    <row r="65" spans="1:23" x14ac:dyDescent="0.3">
      <c r="B65" s="109" t="s">
        <v>55</v>
      </c>
      <c r="C65" s="114" t="s">
        <v>23</v>
      </c>
      <c r="D65" s="115" t="s">
        <v>122</v>
      </c>
    </row>
    <row r="66" spans="1:23" x14ac:dyDescent="0.3">
      <c r="B66" s="109" t="s">
        <v>45</v>
      </c>
      <c r="C66" s="114" t="s">
        <v>95</v>
      </c>
      <c r="D66" s="115" t="s">
        <v>133</v>
      </c>
    </row>
    <row r="67" spans="1:23" x14ac:dyDescent="0.3">
      <c r="B67" s="109" t="s">
        <v>38</v>
      </c>
      <c r="C67" s="114" t="s">
        <v>96</v>
      </c>
      <c r="D67" s="115" t="s">
        <v>123</v>
      </c>
    </row>
    <row r="68" spans="1:23" x14ac:dyDescent="0.3">
      <c r="B68" s="109" t="s">
        <v>59</v>
      </c>
      <c r="C68" s="114" t="s">
        <v>58</v>
      </c>
      <c r="D68" s="115" t="s">
        <v>124</v>
      </c>
    </row>
    <row r="69" spans="1:23" x14ac:dyDescent="0.3">
      <c r="B69" s="109" t="s">
        <v>60</v>
      </c>
      <c r="C69" s="114" t="s">
        <v>111</v>
      </c>
      <c r="D69" s="115" t="s">
        <v>195</v>
      </c>
    </row>
    <row r="70" spans="1:23" ht="65" x14ac:dyDescent="0.3">
      <c r="B70" s="117" t="s">
        <v>127</v>
      </c>
      <c r="C70" s="116" t="s">
        <v>140</v>
      </c>
      <c r="D70" s="146" t="s">
        <v>141</v>
      </c>
    </row>
    <row r="71" spans="1:23" ht="26" x14ac:dyDescent="0.3">
      <c r="B71" s="117" t="s">
        <v>128</v>
      </c>
      <c r="C71" s="111" t="s">
        <v>126</v>
      </c>
      <c r="D71" s="146" t="s">
        <v>131</v>
      </c>
    </row>
    <row r="72" spans="1:23" x14ac:dyDescent="0.3">
      <c r="B72" s="117" t="s">
        <v>129</v>
      </c>
      <c r="C72" s="111" t="s">
        <v>31</v>
      </c>
      <c r="D72" s="112" t="s">
        <v>125</v>
      </c>
    </row>
    <row r="73" spans="1:23" x14ac:dyDescent="0.3">
      <c r="B73" s="109" t="s">
        <v>130</v>
      </c>
      <c r="C73" s="116" t="s">
        <v>19</v>
      </c>
      <c r="D73" s="115" t="s">
        <v>125</v>
      </c>
    </row>
    <row r="76" spans="1:23" x14ac:dyDescent="0.3">
      <c r="A76" s="203" t="s">
        <v>150</v>
      </c>
      <c r="B76" s="204"/>
      <c r="C76" s="204"/>
      <c r="D76" s="204"/>
      <c r="E76" s="204"/>
      <c r="F76" s="204"/>
      <c r="G76" s="204"/>
      <c r="H76" s="204"/>
      <c r="I76" s="204"/>
      <c r="J76" s="204"/>
      <c r="K76" s="204"/>
      <c r="L76" s="204"/>
      <c r="M76" s="204"/>
      <c r="N76" s="204"/>
      <c r="O76" s="204"/>
      <c r="P76" s="204"/>
      <c r="Q76" s="204"/>
      <c r="R76" s="204"/>
      <c r="S76" s="204"/>
      <c r="T76" s="204"/>
      <c r="U76" s="204"/>
      <c r="V76" s="204"/>
      <c r="W76" s="204"/>
    </row>
    <row r="77" spans="1:23" x14ac:dyDescent="0.3">
      <c r="A77" s="204"/>
      <c r="B77" s="204"/>
      <c r="C77" s="204"/>
      <c r="D77" s="204"/>
      <c r="E77" s="204"/>
      <c r="F77" s="204"/>
      <c r="G77" s="204"/>
      <c r="H77" s="204"/>
      <c r="I77" s="204"/>
      <c r="J77" s="204"/>
      <c r="K77" s="204"/>
      <c r="L77" s="204"/>
      <c r="M77" s="204"/>
      <c r="N77" s="204"/>
      <c r="O77" s="204"/>
      <c r="P77" s="204"/>
      <c r="Q77" s="204"/>
      <c r="R77" s="204"/>
      <c r="S77" s="204"/>
      <c r="T77" s="204"/>
      <c r="U77" s="204"/>
      <c r="V77" s="204"/>
      <c r="W77" s="204"/>
    </row>
    <row r="78" spans="1:23" x14ac:dyDescent="0.3">
      <c r="A78" s="204"/>
      <c r="B78" s="204"/>
      <c r="C78" s="205" t="s">
        <v>211</v>
      </c>
      <c r="D78" s="204" t="s">
        <v>151</v>
      </c>
      <c r="E78" s="204"/>
      <c r="F78" s="204"/>
      <c r="G78" s="204"/>
      <c r="H78" s="204"/>
      <c r="K78" s="204"/>
      <c r="L78" s="204"/>
      <c r="M78" s="204"/>
      <c r="N78" s="204"/>
      <c r="O78" s="204"/>
      <c r="P78" s="204"/>
      <c r="Q78" s="204"/>
      <c r="R78" s="204"/>
      <c r="S78" s="204"/>
      <c r="T78" s="204"/>
      <c r="U78" s="204"/>
      <c r="V78" s="204"/>
      <c r="W78" s="204"/>
    </row>
    <row r="79" spans="1:23" x14ac:dyDescent="0.3">
      <c r="A79" s="204"/>
      <c r="B79" s="204"/>
      <c r="C79" s="205" t="s">
        <v>0</v>
      </c>
      <c r="D79" s="204" t="s">
        <v>152</v>
      </c>
      <c r="E79" s="204"/>
      <c r="F79" s="204"/>
      <c r="G79" s="204"/>
      <c r="H79" s="204"/>
      <c r="K79" s="204"/>
      <c r="L79" s="204"/>
      <c r="M79" s="204"/>
      <c r="N79" s="204"/>
      <c r="O79" s="204"/>
      <c r="P79" s="204"/>
      <c r="Q79" s="204"/>
      <c r="R79" s="204"/>
      <c r="S79" s="204"/>
      <c r="T79" s="204"/>
      <c r="U79" s="204"/>
      <c r="V79" s="204"/>
      <c r="W79" s="204"/>
    </row>
    <row r="80" spans="1:23" x14ac:dyDescent="0.3">
      <c r="A80" s="204"/>
      <c r="B80" s="204"/>
      <c r="C80" s="205" t="s">
        <v>6</v>
      </c>
      <c r="D80" s="204" t="s">
        <v>153</v>
      </c>
      <c r="E80" s="204"/>
      <c r="F80" s="204"/>
      <c r="G80" s="204"/>
      <c r="H80" s="204"/>
      <c r="K80" s="204"/>
      <c r="L80" s="204"/>
      <c r="M80" s="204"/>
      <c r="N80" s="204"/>
      <c r="O80" s="204"/>
      <c r="P80" s="204"/>
      <c r="Q80" s="204"/>
      <c r="R80" s="204"/>
      <c r="S80" s="204"/>
      <c r="T80" s="204"/>
      <c r="U80" s="204"/>
      <c r="V80" s="204"/>
      <c r="W80" s="204"/>
    </row>
    <row r="81" spans="1:23" x14ac:dyDescent="0.3">
      <c r="A81" s="204"/>
      <c r="B81" s="204"/>
      <c r="C81" s="205" t="s">
        <v>154</v>
      </c>
      <c r="D81" s="204" t="s">
        <v>155</v>
      </c>
      <c r="E81" s="204"/>
      <c r="F81" s="204"/>
      <c r="G81" s="204"/>
      <c r="H81" s="204"/>
      <c r="K81" s="204"/>
      <c r="L81" s="204"/>
      <c r="M81" s="204"/>
      <c r="N81" s="204"/>
      <c r="O81" s="204"/>
      <c r="P81" s="204"/>
      <c r="Q81" s="204"/>
      <c r="R81" s="204"/>
      <c r="S81" s="204"/>
      <c r="T81" s="204"/>
      <c r="U81" s="204"/>
      <c r="V81" s="204"/>
      <c r="W81" s="204"/>
    </row>
    <row r="82" spans="1:23" x14ac:dyDescent="0.3">
      <c r="A82" s="204"/>
      <c r="B82" s="204"/>
      <c r="C82" s="205" t="s">
        <v>72</v>
      </c>
      <c r="D82" s="204" t="s">
        <v>156</v>
      </c>
      <c r="E82" s="204"/>
      <c r="F82" s="204"/>
      <c r="G82" s="204"/>
      <c r="H82" s="204"/>
      <c r="K82" s="204"/>
      <c r="L82" s="204"/>
      <c r="M82" s="204"/>
      <c r="N82" s="204"/>
      <c r="O82" s="204"/>
      <c r="P82" s="204"/>
      <c r="Q82" s="204"/>
      <c r="R82" s="204"/>
      <c r="S82" s="204"/>
      <c r="T82" s="204"/>
      <c r="U82" s="204"/>
      <c r="V82" s="204"/>
      <c r="W82" s="204"/>
    </row>
    <row r="83" spans="1:23" x14ac:dyDescent="0.3">
      <c r="A83" s="204"/>
      <c r="B83" s="204"/>
      <c r="C83" s="205" t="s">
        <v>7</v>
      </c>
      <c r="D83" s="204" t="s">
        <v>157</v>
      </c>
      <c r="E83" s="204"/>
      <c r="F83" s="204"/>
      <c r="G83" s="204"/>
      <c r="H83" s="204"/>
      <c r="K83" s="204"/>
      <c r="L83" s="204"/>
      <c r="M83" s="204"/>
      <c r="N83" s="204"/>
      <c r="O83" s="204"/>
      <c r="P83" s="204"/>
      <c r="Q83" s="204"/>
      <c r="R83" s="204"/>
      <c r="S83" s="204"/>
      <c r="T83" s="204"/>
      <c r="U83" s="204"/>
      <c r="V83" s="204"/>
      <c r="W83" s="204"/>
    </row>
    <row r="84" spans="1:23" x14ac:dyDescent="0.3">
      <c r="A84" s="204"/>
      <c r="B84" s="204"/>
      <c r="C84" s="205" t="s">
        <v>15</v>
      </c>
      <c r="D84" s="204" t="s">
        <v>158</v>
      </c>
      <c r="E84" s="204"/>
      <c r="F84" s="204"/>
      <c r="G84" s="204"/>
      <c r="H84" s="204"/>
      <c r="K84" s="204"/>
      <c r="L84" s="204"/>
      <c r="M84" s="204"/>
      <c r="N84" s="204"/>
      <c r="O84" s="204"/>
      <c r="P84" s="204"/>
      <c r="Q84" s="204"/>
      <c r="R84" s="204"/>
      <c r="S84" s="204"/>
      <c r="T84" s="204"/>
      <c r="U84" s="204"/>
      <c r="V84" s="204"/>
      <c r="W84" s="204"/>
    </row>
    <row r="85" spans="1:23" x14ac:dyDescent="0.3">
      <c r="A85" s="204"/>
      <c r="B85" s="204"/>
      <c r="C85" s="205" t="s">
        <v>8</v>
      </c>
      <c r="D85" s="204" t="s">
        <v>159</v>
      </c>
      <c r="E85" s="204"/>
      <c r="F85" s="204"/>
      <c r="G85" s="204"/>
      <c r="H85" s="204"/>
      <c r="K85" s="204"/>
      <c r="L85" s="204"/>
      <c r="M85" s="204"/>
      <c r="N85" s="204"/>
      <c r="O85" s="204"/>
      <c r="P85" s="204"/>
      <c r="Q85" s="204"/>
      <c r="R85" s="204"/>
      <c r="S85" s="204"/>
      <c r="T85" s="204"/>
      <c r="U85" s="204"/>
      <c r="V85" s="204"/>
      <c r="W85" s="204"/>
    </row>
    <row r="86" spans="1:23" x14ac:dyDescent="0.3">
      <c r="A86" s="204"/>
      <c r="B86" s="204"/>
      <c r="C86" s="205" t="s">
        <v>5</v>
      </c>
      <c r="D86" s="204" t="s">
        <v>160</v>
      </c>
      <c r="E86" s="204"/>
      <c r="F86" s="204"/>
      <c r="G86" s="204"/>
      <c r="H86" s="204"/>
      <c r="K86" s="204"/>
      <c r="L86" s="204"/>
      <c r="M86" s="204"/>
      <c r="N86" s="204"/>
      <c r="O86" s="204"/>
      <c r="P86" s="204"/>
      <c r="Q86" s="204"/>
      <c r="R86" s="204"/>
      <c r="S86" s="204"/>
      <c r="T86" s="204"/>
      <c r="U86" s="204"/>
      <c r="V86" s="204"/>
      <c r="W86" s="204"/>
    </row>
    <row r="87" spans="1:23" x14ac:dyDescent="0.3">
      <c r="A87" s="204"/>
      <c r="B87" s="204"/>
      <c r="C87" s="205" t="s">
        <v>1</v>
      </c>
      <c r="D87" s="204" t="s">
        <v>161</v>
      </c>
      <c r="E87" s="204"/>
      <c r="F87" s="204"/>
      <c r="G87" s="204"/>
      <c r="H87" s="204"/>
      <c r="K87" s="204"/>
      <c r="L87" s="204"/>
      <c r="M87" s="204"/>
      <c r="N87" s="204"/>
      <c r="O87" s="204"/>
      <c r="P87" s="204"/>
      <c r="Q87" s="204"/>
      <c r="R87" s="204"/>
      <c r="S87" s="204"/>
      <c r="T87" s="204"/>
      <c r="U87" s="204"/>
      <c r="V87" s="204"/>
      <c r="W87" s="204"/>
    </row>
    <row r="88" spans="1:23" x14ac:dyDescent="0.3">
      <c r="A88" s="204"/>
      <c r="B88" s="204"/>
      <c r="C88" s="205" t="s">
        <v>9</v>
      </c>
      <c r="D88" s="206" t="s">
        <v>162</v>
      </c>
      <c r="E88" s="204"/>
      <c r="F88" s="204"/>
      <c r="G88" s="204"/>
      <c r="H88" s="204"/>
      <c r="K88" s="204"/>
      <c r="L88" s="204"/>
      <c r="M88" s="204"/>
      <c r="N88" s="204"/>
      <c r="O88" s="204"/>
      <c r="P88" s="204"/>
      <c r="Q88" s="204"/>
      <c r="R88" s="204"/>
      <c r="S88" s="204"/>
      <c r="T88" s="204"/>
      <c r="U88" s="204"/>
      <c r="V88" s="204"/>
      <c r="W88" s="204"/>
    </row>
    <row r="89" spans="1:23" x14ac:dyDescent="0.3">
      <c r="A89" s="204"/>
      <c r="B89" s="204"/>
      <c r="C89" s="205" t="s">
        <v>10</v>
      </c>
      <c r="D89" s="206" t="s">
        <v>163</v>
      </c>
      <c r="E89" s="204"/>
      <c r="F89" s="204"/>
      <c r="G89" s="204"/>
      <c r="H89" s="204"/>
      <c r="K89" s="204"/>
      <c r="L89" s="204"/>
      <c r="M89" s="204"/>
      <c r="N89" s="204"/>
      <c r="O89" s="204"/>
      <c r="P89" s="204"/>
      <c r="Q89" s="204"/>
      <c r="R89" s="204"/>
      <c r="S89" s="204"/>
      <c r="T89" s="204"/>
      <c r="U89" s="204"/>
      <c r="V89" s="204"/>
      <c r="W89" s="204"/>
    </row>
    <row r="90" spans="1:23" x14ac:dyDescent="0.3">
      <c r="A90" s="204"/>
      <c r="B90" s="204"/>
      <c r="C90" s="205" t="s">
        <v>11</v>
      </c>
      <c r="D90" s="206" t="s">
        <v>164</v>
      </c>
      <c r="E90" s="204"/>
      <c r="F90" s="204"/>
      <c r="G90" s="204"/>
      <c r="H90" s="204"/>
      <c r="K90" s="204"/>
      <c r="L90" s="204"/>
      <c r="M90" s="204"/>
      <c r="N90" s="204"/>
      <c r="O90" s="204"/>
      <c r="P90" s="204"/>
      <c r="Q90" s="204"/>
      <c r="R90" s="204"/>
      <c r="S90" s="204"/>
      <c r="T90" s="204"/>
      <c r="U90" s="204"/>
      <c r="V90" s="204"/>
      <c r="W90" s="204"/>
    </row>
    <row r="91" spans="1:23" x14ac:dyDescent="0.3">
      <c r="A91" s="204"/>
      <c r="B91" s="204"/>
      <c r="C91" s="205" t="s">
        <v>12</v>
      </c>
      <c r="D91" s="206" t="s">
        <v>165</v>
      </c>
      <c r="E91" s="204"/>
      <c r="F91" s="204"/>
      <c r="G91" s="204"/>
      <c r="H91" s="204"/>
      <c r="K91" s="204"/>
      <c r="L91" s="204"/>
      <c r="M91" s="204"/>
      <c r="N91" s="204"/>
      <c r="O91" s="204"/>
      <c r="P91" s="204"/>
      <c r="Q91" s="204"/>
      <c r="R91" s="204"/>
      <c r="S91" s="204"/>
      <c r="T91" s="204"/>
      <c r="U91" s="204"/>
      <c r="V91" s="204"/>
      <c r="W91" s="204"/>
    </row>
    <row r="92" spans="1:23" x14ac:dyDescent="0.3">
      <c r="A92" s="204"/>
      <c r="B92" s="204"/>
      <c r="C92" s="205" t="s">
        <v>13</v>
      </c>
      <c r="D92" s="206" t="s">
        <v>166</v>
      </c>
      <c r="E92" s="204"/>
      <c r="F92" s="204"/>
      <c r="G92" s="204"/>
      <c r="H92" s="204"/>
      <c r="K92" s="204"/>
      <c r="L92" s="204"/>
      <c r="M92" s="204"/>
      <c r="N92" s="204"/>
      <c r="O92" s="204"/>
      <c r="P92" s="204"/>
      <c r="Q92" s="204"/>
      <c r="R92" s="204"/>
      <c r="S92" s="204"/>
      <c r="T92" s="204"/>
      <c r="U92" s="204"/>
      <c r="V92" s="204"/>
      <c r="W92" s="204"/>
    </row>
    <row r="93" spans="1:23" x14ac:dyDescent="0.3">
      <c r="A93" s="204"/>
      <c r="B93" s="204"/>
      <c r="C93" s="205" t="s">
        <v>14</v>
      </c>
      <c r="D93" s="206" t="s">
        <v>167</v>
      </c>
      <c r="E93" s="204"/>
      <c r="F93" s="204"/>
      <c r="G93" s="204"/>
      <c r="H93" s="204"/>
      <c r="K93" s="204"/>
      <c r="L93" s="204"/>
      <c r="M93" s="204"/>
      <c r="N93" s="204"/>
      <c r="O93" s="204"/>
      <c r="P93" s="204"/>
      <c r="Q93" s="204"/>
      <c r="R93" s="204"/>
      <c r="S93" s="204"/>
      <c r="T93" s="204"/>
      <c r="U93" s="204"/>
      <c r="V93" s="204"/>
      <c r="W93" s="204"/>
    </row>
    <row r="94" spans="1:23" x14ac:dyDescent="0.3">
      <c r="A94" s="204"/>
      <c r="B94" s="204"/>
      <c r="C94" s="205" t="s">
        <v>2</v>
      </c>
      <c r="D94" s="204" t="s">
        <v>168</v>
      </c>
      <c r="E94" s="204"/>
      <c r="F94" s="204"/>
      <c r="G94" s="204"/>
      <c r="H94" s="204"/>
      <c r="K94" s="204"/>
      <c r="L94" s="204"/>
      <c r="M94" s="204"/>
      <c r="N94" s="204"/>
      <c r="O94" s="204"/>
      <c r="P94" s="204"/>
      <c r="Q94" s="204"/>
      <c r="R94" s="204"/>
      <c r="S94" s="204"/>
      <c r="T94" s="204"/>
      <c r="U94" s="204"/>
      <c r="V94" s="204"/>
      <c r="W94" s="204"/>
    </row>
    <row r="95" spans="1:23" x14ac:dyDescent="0.3">
      <c r="A95" s="204"/>
      <c r="B95" s="204"/>
      <c r="C95" s="205" t="s">
        <v>3</v>
      </c>
      <c r="D95" s="204" t="s">
        <v>169</v>
      </c>
      <c r="E95" s="204"/>
      <c r="F95" s="204"/>
      <c r="G95" s="204"/>
      <c r="H95" s="204"/>
      <c r="K95" s="204"/>
      <c r="L95" s="204"/>
      <c r="M95" s="204"/>
      <c r="N95" s="204"/>
      <c r="O95" s="204"/>
      <c r="P95" s="204"/>
      <c r="Q95" s="204"/>
      <c r="R95" s="204"/>
      <c r="S95" s="204"/>
      <c r="T95" s="204"/>
      <c r="U95" s="204"/>
      <c r="V95" s="204"/>
      <c r="W95" s="204"/>
    </row>
    <row r="96" spans="1:23" x14ac:dyDescent="0.3">
      <c r="A96" s="204"/>
      <c r="B96" s="204"/>
      <c r="C96" s="205" t="s">
        <v>170</v>
      </c>
      <c r="D96" s="204" t="s">
        <v>171</v>
      </c>
      <c r="E96" s="204"/>
      <c r="F96" s="204"/>
      <c r="G96" s="204"/>
      <c r="H96" s="204"/>
      <c r="K96" s="204"/>
      <c r="L96" s="204"/>
      <c r="M96" s="204"/>
      <c r="N96" s="204"/>
      <c r="O96" s="204"/>
      <c r="P96" s="204"/>
      <c r="Q96" s="204"/>
      <c r="R96" s="204"/>
      <c r="S96" s="204"/>
      <c r="T96" s="204"/>
      <c r="U96" s="204"/>
      <c r="V96" s="204"/>
      <c r="W96" s="204"/>
    </row>
    <row r="97" spans="1:23" x14ac:dyDescent="0.3">
      <c r="A97" s="204"/>
      <c r="B97" s="204"/>
      <c r="C97" s="205" t="s">
        <v>172</v>
      </c>
      <c r="D97" s="204" t="s">
        <v>173</v>
      </c>
      <c r="E97" s="204"/>
      <c r="F97" s="204"/>
      <c r="G97" s="204"/>
      <c r="H97" s="204"/>
      <c r="K97" s="204"/>
      <c r="L97" s="204"/>
      <c r="M97" s="204"/>
      <c r="N97" s="204"/>
      <c r="O97" s="204"/>
      <c r="P97" s="204"/>
      <c r="Q97" s="204"/>
      <c r="R97" s="204"/>
      <c r="S97" s="204"/>
      <c r="T97" s="204"/>
      <c r="U97" s="204"/>
      <c r="V97" s="204"/>
      <c r="W97" s="204"/>
    </row>
    <row r="98" spans="1:23" x14ac:dyDescent="0.3">
      <c r="A98" s="204"/>
      <c r="B98" s="204"/>
      <c r="C98" s="205" t="s">
        <v>174</v>
      </c>
      <c r="D98" s="204" t="s">
        <v>173</v>
      </c>
      <c r="E98" s="204"/>
      <c r="F98" s="204"/>
      <c r="G98" s="204"/>
      <c r="H98" s="204"/>
      <c r="K98" s="204"/>
      <c r="L98" s="204"/>
      <c r="M98" s="204"/>
      <c r="N98" s="204"/>
      <c r="O98" s="204"/>
      <c r="P98" s="204"/>
      <c r="Q98" s="204"/>
      <c r="R98" s="204"/>
      <c r="S98" s="204"/>
      <c r="T98" s="204"/>
      <c r="U98" s="204"/>
      <c r="V98" s="204"/>
      <c r="W98" s="204"/>
    </row>
    <row r="99" spans="1:23" x14ac:dyDescent="0.3">
      <c r="A99" s="204"/>
      <c r="B99" s="204"/>
      <c r="C99" s="205" t="s">
        <v>175</v>
      </c>
      <c r="D99" s="204" t="s">
        <v>176</v>
      </c>
      <c r="E99" s="204"/>
      <c r="F99" s="204"/>
      <c r="G99" s="204"/>
      <c r="H99" s="204"/>
      <c r="K99" s="204"/>
      <c r="L99" s="204"/>
      <c r="M99" s="204"/>
      <c r="N99" s="204"/>
      <c r="O99" s="204"/>
      <c r="P99" s="204"/>
      <c r="Q99" s="204"/>
      <c r="R99" s="204"/>
      <c r="S99" s="204"/>
      <c r="T99" s="204"/>
      <c r="U99" s="204"/>
      <c r="V99" s="204"/>
      <c r="W99" s="204"/>
    </row>
    <row r="100" spans="1:23" x14ac:dyDescent="0.3">
      <c r="A100" s="204"/>
      <c r="B100" s="204"/>
      <c r="C100" s="205" t="s">
        <v>177</v>
      </c>
      <c r="D100" s="204" t="s">
        <v>178</v>
      </c>
      <c r="E100" s="204"/>
      <c r="F100" s="204"/>
      <c r="G100" s="204"/>
      <c r="H100" s="204"/>
      <c r="K100" s="204"/>
      <c r="L100" s="204"/>
      <c r="M100" s="204"/>
      <c r="N100" s="204"/>
      <c r="O100" s="204"/>
      <c r="P100" s="204"/>
      <c r="Q100" s="204"/>
      <c r="R100" s="204"/>
      <c r="S100" s="204"/>
      <c r="T100" s="204"/>
      <c r="U100" s="204"/>
      <c r="V100" s="204"/>
      <c r="W100" s="204"/>
    </row>
    <row r="101" spans="1:23" x14ac:dyDescent="0.3">
      <c r="A101" s="204"/>
      <c r="B101" s="204"/>
      <c r="C101" s="205" t="s">
        <v>179</v>
      </c>
      <c r="D101" s="204" t="s">
        <v>180</v>
      </c>
      <c r="E101" s="204"/>
      <c r="F101" s="204"/>
      <c r="G101" s="204"/>
      <c r="H101" s="204"/>
      <c r="K101" s="204"/>
      <c r="L101" s="204"/>
      <c r="M101" s="204"/>
      <c r="N101" s="204"/>
      <c r="O101" s="204"/>
      <c r="P101" s="204"/>
      <c r="Q101" s="204"/>
      <c r="R101" s="204"/>
      <c r="S101" s="204"/>
      <c r="T101" s="204"/>
      <c r="U101" s="204"/>
      <c r="V101" s="204"/>
      <c r="W101" s="204"/>
    </row>
    <row r="102" spans="1:23" x14ac:dyDescent="0.3">
      <c r="A102" s="204"/>
      <c r="B102" s="204"/>
      <c r="C102" s="205" t="s">
        <v>181</v>
      </c>
      <c r="D102" s="204" t="s">
        <v>182</v>
      </c>
      <c r="E102" s="204"/>
      <c r="F102" s="204"/>
      <c r="G102" s="204"/>
      <c r="H102" s="204"/>
      <c r="K102" s="204"/>
      <c r="L102" s="204"/>
      <c r="M102" s="204"/>
      <c r="N102" s="204"/>
      <c r="O102" s="204"/>
      <c r="P102" s="204"/>
      <c r="Q102" s="204"/>
      <c r="R102" s="204"/>
      <c r="S102" s="204"/>
      <c r="T102" s="204"/>
      <c r="U102" s="204"/>
      <c r="V102" s="204"/>
      <c r="W102" s="204"/>
    </row>
    <row r="103" spans="1:23" x14ac:dyDescent="0.3">
      <c r="A103" s="204"/>
      <c r="B103" s="204"/>
      <c r="C103" s="205" t="s">
        <v>183</v>
      </c>
      <c r="D103" s="204" t="s">
        <v>184</v>
      </c>
      <c r="E103" s="204"/>
      <c r="F103" s="204"/>
      <c r="G103" s="204"/>
      <c r="H103" s="204"/>
      <c r="K103" s="204"/>
      <c r="L103" s="204"/>
      <c r="M103" s="204"/>
      <c r="N103" s="204"/>
      <c r="O103" s="204"/>
      <c r="P103" s="204"/>
      <c r="Q103" s="204"/>
      <c r="R103" s="204"/>
      <c r="S103" s="204"/>
      <c r="T103" s="204"/>
      <c r="U103" s="204"/>
      <c r="V103" s="204"/>
      <c r="W103" s="204"/>
    </row>
    <row r="104" spans="1:23" x14ac:dyDescent="0.3">
      <c r="A104" s="204"/>
      <c r="B104" s="204"/>
      <c r="C104" s="205" t="s">
        <v>185</v>
      </c>
      <c r="D104" s="204" t="s">
        <v>186</v>
      </c>
      <c r="E104" s="204"/>
      <c r="F104" s="204"/>
      <c r="G104" s="204"/>
      <c r="H104" s="204"/>
      <c r="K104" s="204"/>
      <c r="L104" s="204"/>
      <c r="M104" s="204"/>
      <c r="N104" s="204"/>
      <c r="O104" s="204"/>
      <c r="P104" s="204"/>
      <c r="Q104" s="204"/>
      <c r="R104" s="204"/>
      <c r="S104" s="204"/>
      <c r="T104" s="204"/>
      <c r="U104" s="204"/>
      <c r="V104" s="204"/>
      <c r="W104" s="204"/>
    </row>
    <row r="105" spans="1:23" x14ac:dyDescent="0.3">
      <c r="A105" s="204"/>
      <c r="B105" s="204"/>
      <c r="C105" s="205" t="s">
        <v>187</v>
      </c>
      <c r="D105" s="204" t="s">
        <v>188</v>
      </c>
      <c r="E105" s="204"/>
      <c r="F105" s="204"/>
      <c r="G105" s="204"/>
      <c r="H105" s="204"/>
      <c r="K105" s="204"/>
      <c r="L105" s="204"/>
      <c r="M105" s="204"/>
      <c r="N105" s="204"/>
      <c r="O105" s="204"/>
      <c r="P105" s="204"/>
      <c r="Q105" s="204"/>
      <c r="R105" s="204"/>
      <c r="S105" s="204"/>
      <c r="T105" s="204"/>
      <c r="U105" s="204"/>
      <c r="V105" s="204"/>
      <c r="W105" s="204"/>
    </row>
    <row r="106" spans="1:23" x14ac:dyDescent="0.3">
      <c r="A106" s="204"/>
      <c r="B106" s="204"/>
      <c r="C106" s="205" t="s">
        <v>189</v>
      </c>
      <c r="D106" s="204" t="s">
        <v>190</v>
      </c>
      <c r="E106" s="204"/>
      <c r="F106" s="204"/>
      <c r="G106" s="204"/>
      <c r="H106" s="204"/>
      <c r="K106" s="204"/>
      <c r="L106" s="204"/>
      <c r="M106" s="204"/>
      <c r="N106" s="204"/>
      <c r="O106" s="204"/>
      <c r="P106" s="204"/>
      <c r="Q106" s="204"/>
      <c r="R106" s="204"/>
      <c r="S106" s="204"/>
      <c r="T106" s="204"/>
      <c r="U106" s="204"/>
      <c r="V106" s="204"/>
      <c r="W106" s="204"/>
    </row>
    <row r="107" spans="1:23" x14ac:dyDescent="0.3">
      <c r="A107" s="204"/>
      <c r="B107" s="204"/>
      <c r="C107" s="205" t="s">
        <v>191</v>
      </c>
      <c r="D107" s="204" t="s">
        <v>190</v>
      </c>
      <c r="E107" s="204"/>
      <c r="F107" s="204"/>
      <c r="G107" s="204"/>
      <c r="H107" s="204"/>
      <c r="K107" s="204"/>
      <c r="L107" s="204"/>
      <c r="M107" s="204"/>
      <c r="N107" s="204"/>
      <c r="O107" s="204"/>
      <c r="P107" s="204"/>
      <c r="Q107" s="204"/>
      <c r="R107" s="204"/>
      <c r="S107" s="204"/>
      <c r="T107" s="204"/>
      <c r="U107" s="204"/>
      <c r="V107" s="204"/>
      <c r="W107" s="204"/>
    </row>
    <row r="108" spans="1:23" x14ac:dyDescent="0.3">
      <c r="A108" s="204"/>
      <c r="B108" s="204"/>
      <c r="C108" s="205" t="s">
        <v>192</v>
      </c>
      <c r="D108" s="204" t="s">
        <v>190</v>
      </c>
      <c r="E108" s="204"/>
      <c r="F108" s="204"/>
      <c r="G108" s="204"/>
      <c r="H108" s="204"/>
      <c r="K108" s="204"/>
      <c r="L108" s="204"/>
      <c r="M108" s="204"/>
      <c r="N108" s="204"/>
      <c r="O108" s="204"/>
      <c r="P108" s="204"/>
      <c r="Q108" s="204"/>
      <c r="R108" s="204"/>
      <c r="S108" s="204"/>
      <c r="T108" s="204"/>
      <c r="U108" s="204"/>
      <c r="V108" s="204"/>
      <c r="W108" s="204"/>
    </row>
    <row r="109" spans="1:23" x14ac:dyDescent="0.3">
      <c r="A109" s="204"/>
      <c r="B109" s="204"/>
      <c r="C109" s="205" t="s">
        <v>193</v>
      </c>
      <c r="D109" s="204" t="s">
        <v>194</v>
      </c>
      <c r="E109" s="204"/>
      <c r="F109" s="204"/>
      <c r="G109" s="204"/>
      <c r="H109" s="204"/>
      <c r="K109" s="204"/>
      <c r="L109" s="204"/>
      <c r="M109" s="204"/>
      <c r="N109" s="204"/>
      <c r="O109" s="204"/>
      <c r="P109" s="204"/>
      <c r="Q109" s="204"/>
      <c r="R109" s="204"/>
      <c r="S109" s="204"/>
      <c r="T109" s="204"/>
      <c r="U109" s="204"/>
      <c r="V109" s="204"/>
      <c r="W109" s="204"/>
    </row>
    <row r="110" spans="1:23" x14ac:dyDescent="0.3">
      <c r="A110" s="204"/>
      <c r="B110" s="204"/>
      <c r="C110" s="204"/>
      <c r="D110" s="204"/>
      <c r="E110" s="204"/>
      <c r="F110" s="204"/>
      <c r="G110" s="204"/>
      <c r="H110" s="204"/>
      <c r="I110" s="204"/>
      <c r="J110" s="204"/>
      <c r="K110" s="204"/>
      <c r="L110" s="204"/>
      <c r="M110" s="204"/>
      <c r="N110" s="204"/>
      <c r="O110" s="204"/>
      <c r="P110" s="204"/>
      <c r="Q110" s="204"/>
      <c r="R110" s="204"/>
      <c r="S110" s="204"/>
      <c r="T110" s="204"/>
      <c r="U110" s="204"/>
      <c r="V110" s="204"/>
      <c r="W110" s="204"/>
    </row>
    <row r="112" spans="1:23" x14ac:dyDescent="0.3">
      <c r="A112" s="203" t="s">
        <v>197</v>
      </c>
    </row>
    <row r="114" spans="3:3" ht="151" x14ac:dyDescent="0.3">
      <c r="C114" s="209" t="s">
        <v>198</v>
      </c>
    </row>
    <row r="115" spans="3:3" x14ac:dyDescent="0.3">
      <c r="C115" s="210" t="s">
        <v>199</v>
      </c>
    </row>
    <row r="116" spans="3:3" x14ac:dyDescent="0.3">
      <c r="C116" s="207"/>
    </row>
    <row r="117" spans="3:3" ht="126" x14ac:dyDescent="0.3">
      <c r="C117" s="209" t="s">
        <v>200</v>
      </c>
    </row>
    <row r="118" spans="3:3" x14ac:dyDescent="0.3">
      <c r="C118" s="210" t="s">
        <v>199</v>
      </c>
    </row>
    <row r="119" spans="3:3" x14ac:dyDescent="0.3">
      <c r="C119" s="207"/>
    </row>
    <row r="120" spans="3:3" ht="101" x14ac:dyDescent="0.3">
      <c r="C120" s="209" t="s">
        <v>201</v>
      </c>
    </row>
    <row r="121" spans="3:3" x14ac:dyDescent="0.3">
      <c r="C121" s="207"/>
    </row>
    <row r="122" spans="3:3" x14ac:dyDescent="0.3">
      <c r="C122" s="208" t="s">
        <v>202</v>
      </c>
    </row>
    <row r="123" spans="3:3" x14ac:dyDescent="0.3">
      <c r="C123" s="208"/>
    </row>
    <row r="124" spans="3:3" x14ac:dyDescent="0.3">
      <c r="C124" s="208"/>
    </row>
    <row r="125" spans="3:3" x14ac:dyDescent="0.3">
      <c r="C125" s="208"/>
    </row>
    <row r="126" spans="3:3" x14ac:dyDescent="0.3">
      <c r="C126" s="208"/>
    </row>
    <row r="127" spans="3:3" x14ac:dyDescent="0.3">
      <c r="C127" s="208"/>
    </row>
    <row r="128" spans="3:3" x14ac:dyDescent="0.3">
      <c r="C128" s="208"/>
    </row>
    <row r="129" spans="3:3" x14ac:dyDescent="0.3">
      <c r="C129" s="208"/>
    </row>
    <row r="130" spans="3:3" x14ac:dyDescent="0.3">
      <c r="C130" s="208"/>
    </row>
    <row r="131" spans="3:3" x14ac:dyDescent="0.3">
      <c r="C131" s="208"/>
    </row>
    <row r="132" spans="3:3" x14ac:dyDescent="0.3">
      <c r="C132" s="208"/>
    </row>
    <row r="133" spans="3:3" x14ac:dyDescent="0.3">
      <c r="C133" s="208"/>
    </row>
    <row r="134" spans="3:3" x14ac:dyDescent="0.3">
      <c r="C134" s="208"/>
    </row>
    <row r="135" spans="3:3" x14ac:dyDescent="0.3">
      <c r="C135" s="208"/>
    </row>
    <row r="136" spans="3:3" x14ac:dyDescent="0.3">
      <c r="C136" s="208"/>
    </row>
    <row r="137" spans="3:3" x14ac:dyDescent="0.3">
      <c r="C137" s="207"/>
    </row>
    <row r="138" spans="3:3" x14ac:dyDescent="0.3">
      <c r="C138" s="208" t="s">
        <v>203</v>
      </c>
    </row>
    <row r="139" spans="3:3" x14ac:dyDescent="0.3">
      <c r="C139" s="208"/>
    </row>
    <row r="140" spans="3:3" x14ac:dyDescent="0.3">
      <c r="C140" s="208"/>
    </row>
    <row r="141" spans="3:3" x14ac:dyDescent="0.3">
      <c r="C141" s="208"/>
    </row>
    <row r="142" spans="3:3" x14ac:dyDescent="0.3">
      <c r="C142" s="208"/>
    </row>
    <row r="143" spans="3:3" x14ac:dyDescent="0.3">
      <c r="C143" s="208"/>
    </row>
    <row r="144" spans="3:3" x14ac:dyDescent="0.3">
      <c r="C144" s="208"/>
    </row>
    <row r="145" spans="3:3" x14ac:dyDescent="0.3">
      <c r="C145" s="208"/>
    </row>
    <row r="146" spans="3:3" x14ac:dyDescent="0.3">
      <c r="C146" s="208"/>
    </row>
    <row r="147" spans="3:3" x14ac:dyDescent="0.3">
      <c r="C147" s="208"/>
    </row>
    <row r="148" spans="3:3" x14ac:dyDescent="0.3">
      <c r="C148" s="208"/>
    </row>
    <row r="149" spans="3:3" x14ac:dyDescent="0.3">
      <c r="C149" s="208"/>
    </row>
    <row r="150" spans="3:3" x14ac:dyDescent="0.3">
      <c r="C150" s="208"/>
    </row>
    <row r="151" spans="3:3" x14ac:dyDescent="0.3">
      <c r="C151" s="208"/>
    </row>
    <row r="152" spans="3:3" x14ac:dyDescent="0.3">
      <c r="C152" s="208"/>
    </row>
    <row r="153" spans="3:3" x14ac:dyDescent="0.3">
      <c r="C153" s="208"/>
    </row>
    <row r="154" spans="3:3" x14ac:dyDescent="0.3">
      <c r="C154" s="208"/>
    </row>
    <row r="155" spans="3:3" x14ac:dyDescent="0.3">
      <c r="C155" s="207"/>
    </row>
    <row r="156" spans="3:3" x14ac:dyDescent="0.3">
      <c r="C156" s="208"/>
    </row>
    <row r="157" spans="3:3" x14ac:dyDescent="0.3">
      <c r="C157" s="207"/>
    </row>
    <row r="158" spans="3:3" x14ac:dyDescent="0.3">
      <c r="C158" s="208"/>
    </row>
    <row r="159" spans="3:3" x14ac:dyDescent="0.3">
      <c r="C159" s="208" t="s">
        <v>204</v>
      </c>
    </row>
    <row r="160" spans="3:3" x14ac:dyDescent="0.3">
      <c r="C160" s="208"/>
    </row>
    <row r="161" spans="3:3" x14ac:dyDescent="0.3">
      <c r="C161" s="208"/>
    </row>
    <row r="162" spans="3:3" x14ac:dyDescent="0.3">
      <c r="C162" s="208"/>
    </row>
    <row r="163" spans="3:3" x14ac:dyDescent="0.3">
      <c r="C163" s="208"/>
    </row>
    <row r="164" spans="3:3" x14ac:dyDescent="0.3">
      <c r="C164" s="208"/>
    </row>
    <row r="165" spans="3:3" x14ac:dyDescent="0.3">
      <c r="C165" s="208"/>
    </row>
    <row r="166" spans="3:3" x14ac:dyDescent="0.3">
      <c r="C166" s="208"/>
    </row>
    <row r="167" spans="3:3" x14ac:dyDescent="0.3">
      <c r="C167" s="208"/>
    </row>
    <row r="168" spans="3:3" x14ac:dyDescent="0.3">
      <c r="C168" s="208"/>
    </row>
    <row r="169" spans="3:3" x14ac:dyDescent="0.3">
      <c r="C169" s="208"/>
    </row>
    <row r="170" spans="3:3" x14ac:dyDescent="0.3">
      <c r="C170" s="208"/>
    </row>
    <row r="171" spans="3:3" x14ac:dyDescent="0.3">
      <c r="C171" s="208"/>
    </row>
    <row r="172" spans="3:3" x14ac:dyDescent="0.3">
      <c r="C172" s="208"/>
    </row>
    <row r="173" spans="3:3" x14ac:dyDescent="0.3">
      <c r="C173" s="208"/>
    </row>
    <row r="174" spans="3:3" x14ac:dyDescent="0.3">
      <c r="C174" s="208"/>
    </row>
    <row r="175" spans="3:3" x14ac:dyDescent="0.3">
      <c r="C175" s="208"/>
    </row>
    <row r="176" spans="3:3" x14ac:dyDescent="0.3">
      <c r="C176" s="208"/>
    </row>
    <row r="177" spans="3:3" x14ac:dyDescent="0.3">
      <c r="C177" s="208"/>
    </row>
    <row r="178" spans="3:3" x14ac:dyDescent="0.3">
      <c r="C178" s="208"/>
    </row>
    <row r="179" spans="3:3" x14ac:dyDescent="0.3">
      <c r="C179" s="208"/>
    </row>
    <row r="180" spans="3:3" x14ac:dyDescent="0.3">
      <c r="C180" s="207"/>
    </row>
    <row r="181" spans="3:3" x14ac:dyDescent="0.3">
      <c r="C181" s="208" t="s">
        <v>205</v>
      </c>
    </row>
    <row r="182" spans="3:3" x14ac:dyDescent="0.3">
      <c r="C182" s="207"/>
    </row>
    <row r="183" spans="3:3" x14ac:dyDescent="0.3">
      <c r="C183" s="207"/>
    </row>
    <row r="184" spans="3:3" x14ac:dyDescent="0.3">
      <c r="C184" s="207"/>
    </row>
    <row r="185" spans="3:3" x14ac:dyDescent="0.3">
      <c r="C185" s="207"/>
    </row>
    <row r="186" spans="3:3" x14ac:dyDescent="0.3">
      <c r="C186" s="207"/>
    </row>
    <row r="187" spans="3:3" x14ac:dyDescent="0.3">
      <c r="C187" s="207"/>
    </row>
    <row r="188" spans="3:3" x14ac:dyDescent="0.3">
      <c r="C188" s="207"/>
    </row>
    <row r="189" spans="3:3" x14ac:dyDescent="0.3">
      <c r="C189" s="207"/>
    </row>
    <row r="190" spans="3:3" x14ac:dyDescent="0.3">
      <c r="C190" s="207"/>
    </row>
    <row r="191" spans="3:3" x14ac:dyDescent="0.3">
      <c r="C191" s="207"/>
    </row>
    <row r="192" spans="3:3" x14ac:dyDescent="0.3">
      <c r="C192" s="207"/>
    </row>
    <row r="193" spans="3:3" x14ac:dyDescent="0.3">
      <c r="C193" s="207"/>
    </row>
    <row r="194" spans="3:3" x14ac:dyDescent="0.3">
      <c r="C194" s="207"/>
    </row>
    <row r="195" spans="3:3" x14ac:dyDescent="0.3">
      <c r="C195" s="207"/>
    </row>
    <row r="196" spans="3:3" x14ac:dyDescent="0.3">
      <c r="C196" s="207"/>
    </row>
    <row r="197" spans="3:3" x14ac:dyDescent="0.3">
      <c r="C197" s="207"/>
    </row>
    <row r="198" spans="3:3" x14ac:dyDescent="0.3">
      <c r="C198" s="207"/>
    </row>
    <row r="199" spans="3:3" x14ac:dyDescent="0.3">
      <c r="C199" s="207"/>
    </row>
    <row r="200" spans="3:3" x14ac:dyDescent="0.3">
      <c r="C200" s="207"/>
    </row>
    <row r="201" spans="3:3" x14ac:dyDescent="0.3">
      <c r="C201" s="207"/>
    </row>
    <row r="202" spans="3:3" x14ac:dyDescent="0.3">
      <c r="C202" s="207"/>
    </row>
  </sheetData>
  <sheetProtection algorithmName="SHA-512" hashValue="oT64Dl0u/6Rjttf+c2GUCtfmMSg+HEGZEr7wLz/Ds6X4D0Ct9Ezfne8YEoqZNTb1oGIxQpDLFNtwSmrabkRkVQ==" saltValue="r56JpYhb7wIwfocGby07Cw==" spinCount="100000" sheet="1" objects="1" scenarios="1"/>
  <phoneticPr fontId="21" type="noConversion"/>
  <hyperlinks>
    <hyperlink ref="A6" r:id="rId1" xr:uid="{00000000-0004-0000-0000-000000000000}"/>
    <hyperlink ref="C115" r:id="rId2" xr:uid="{6564BF44-C65D-46F7-9454-D8F0937C9568}"/>
    <hyperlink ref="C118" r:id="rId3" xr:uid="{AFD45FAB-EBDC-4154-B61C-44E38F35E0D4}"/>
  </hyperlinks>
  <pageMargins left="0.75" right="0.75" top="1" bottom="1" header="0.5" footer="0.5"/>
  <pageSetup scale="87" orientation="portrait" verticalDpi="1200" r:id="rId4"/>
  <headerFooter alignWithMargins="0"/>
  <customProperties>
    <customPr name="f4faf8f5a"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95"/>
  <sheetViews>
    <sheetView tabSelected="1" topLeftCell="A25" zoomScaleNormal="100" workbookViewId="0">
      <selection activeCell="A46" sqref="A46"/>
    </sheetView>
  </sheetViews>
  <sheetFormatPr defaultColWidth="8.54296875" defaultRowHeight="13" x14ac:dyDescent="0.3"/>
  <cols>
    <col min="1" max="1" width="34.6328125" customWidth="1"/>
    <col min="2" max="2" width="57.453125" customWidth="1"/>
    <col min="3" max="3" width="17.7265625" bestFit="1" customWidth="1"/>
    <col min="4" max="4" width="17.54296875" customWidth="1"/>
    <col min="5" max="5" width="13.453125" customWidth="1"/>
    <col min="6" max="6" width="17.453125" customWidth="1"/>
    <col min="7" max="7" width="12.453125" customWidth="1"/>
    <col min="8" max="8" width="8.1796875" customWidth="1"/>
    <col min="9" max="10" width="8.54296875" customWidth="1"/>
    <col min="11" max="11" width="9.54296875" customWidth="1"/>
    <col min="12" max="12" width="8.54296875" bestFit="1" customWidth="1"/>
    <col min="13" max="13" width="7" customWidth="1"/>
    <col min="14" max="14" width="9.54296875" customWidth="1"/>
    <col min="15" max="15" width="10.453125" bestFit="1" customWidth="1"/>
    <col min="16" max="16" width="9.7265625" customWidth="1"/>
    <col min="17" max="17" width="13.7265625" customWidth="1"/>
    <col min="18" max="18" width="9.453125" customWidth="1"/>
    <col min="19" max="19" width="10" customWidth="1"/>
    <col min="20" max="20" width="12.54296875" bestFit="1" customWidth="1"/>
  </cols>
  <sheetData>
    <row r="1" spans="1:14" ht="23" x14ac:dyDescent="0.5">
      <c r="A1" s="30" t="s">
        <v>134</v>
      </c>
    </row>
    <row r="2" spans="1:14" ht="20" x14ac:dyDescent="0.4">
      <c r="A2" s="67" t="s">
        <v>209</v>
      </c>
    </row>
    <row r="3" spans="1:14" x14ac:dyDescent="0.3">
      <c r="A3" s="9" t="s">
        <v>212</v>
      </c>
    </row>
    <row r="4" spans="1:14" ht="18" customHeight="1" x14ac:dyDescent="0.3">
      <c r="A4" s="32"/>
      <c r="B4" s="31"/>
      <c r="C4" s="1"/>
      <c r="D4" s="1"/>
      <c r="E4" s="1"/>
      <c r="F4" s="1"/>
      <c r="G4" s="1"/>
      <c r="H4" s="1"/>
      <c r="I4" s="1"/>
      <c r="J4" s="1"/>
      <c r="K4" s="1"/>
      <c r="L4" s="1"/>
      <c r="M4" s="1"/>
      <c r="N4" s="1"/>
    </row>
    <row r="5" spans="1:14" ht="18" customHeight="1" x14ac:dyDescent="0.3">
      <c r="A5" s="29" t="s">
        <v>16</v>
      </c>
      <c r="B5" s="33"/>
      <c r="C5" s="1"/>
      <c r="D5" s="1"/>
      <c r="E5" s="1"/>
      <c r="F5" s="1"/>
      <c r="G5" s="1"/>
      <c r="H5" s="1"/>
      <c r="I5" s="1"/>
      <c r="J5" s="1"/>
      <c r="K5" s="1"/>
      <c r="L5" s="1"/>
      <c r="M5" s="1"/>
      <c r="N5" s="1"/>
    </row>
    <row r="6" spans="1:14" ht="18" customHeight="1" x14ac:dyDescent="0.3">
      <c r="A6" s="34"/>
      <c r="B6" s="29"/>
      <c r="C6" s="1"/>
      <c r="D6" s="1"/>
      <c r="E6" s="1"/>
      <c r="F6" s="1"/>
      <c r="G6" s="1"/>
      <c r="H6" s="1"/>
      <c r="I6" s="1"/>
      <c r="J6" s="1"/>
      <c r="K6" s="1"/>
      <c r="L6" s="1"/>
      <c r="M6" s="1"/>
      <c r="N6" s="1"/>
    </row>
    <row r="7" spans="1:14" ht="18" customHeight="1" x14ac:dyDescent="0.3">
      <c r="A7" s="211" t="s">
        <v>211</v>
      </c>
      <c r="B7" s="234"/>
      <c r="C7" s="1"/>
      <c r="D7" s="1"/>
      <c r="E7" s="1"/>
      <c r="F7" s="1"/>
      <c r="G7" s="1"/>
      <c r="H7" s="1"/>
      <c r="I7" s="1"/>
      <c r="J7" s="1"/>
      <c r="K7" s="1"/>
      <c r="L7" s="1"/>
      <c r="M7" s="1"/>
      <c r="N7" s="1"/>
    </row>
    <row r="8" spans="1:14" ht="18" customHeight="1" x14ac:dyDescent="0.3">
      <c r="A8" s="213" t="s">
        <v>0</v>
      </c>
      <c r="B8" s="234"/>
      <c r="C8" s="1"/>
      <c r="D8" s="1"/>
      <c r="E8" s="1"/>
      <c r="F8" s="1"/>
      <c r="G8" s="1"/>
      <c r="H8" s="1"/>
      <c r="I8" s="1"/>
      <c r="J8" s="1"/>
      <c r="K8" s="1"/>
      <c r="L8" s="1"/>
      <c r="M8" s="1"/>
      <c r="N8" s="1"/>
    </row>
    <row r="9" spans="1:14" ht="18" customHeight="1" x14ac:dyDescent="0.3">
      <c r="A9" s="213" t="s">
        <v>6</v>
      </c>
      <c r="B9" s="234"/>
      <c r="C9" s="9"/>
      <c r="D9" s="1"/>
      <c r="E9" s="1"/>
      <c r="F9" s="1"/>
      <c r="G9" s="1"/>
      <c r="H9" s="1"/>
      <c r="I9" s="1"/>
      <c r="J9" s="1"/>
      <c r="K9" s="1"/>
      <c r="L9" s="1"/>
      <c r="M9" s="1"/>
      <c r="N9" s="1"/>
    </row>
    <row r="10" spans="1:14" ht="18" customHeight="1" x14ac:dyDescent="0.3">
      <c r="A10" s="213" t="s">
        <v>154</v>
      </c>
      <c r="B10" s="234" t="s">
        <v>206</v>
      </c>
      <c r="C10" s="9"/>
      <c r="D10" s="1"/>
      <c r="E10" s="1"/>
      <c r="F10" s="1"/>
      <c r="G10" s="1"/>
      <c r="H10" s="1"/>
      <c r="I10" s="1"/>
      <c r="J10" s="1"/>
      <c r="K10" s="1"/>
      <c r="L10" s="1"/>
      <c r="M10" s="1"/>
      <c r="N10" s="1"/>
    </row>
    <row r="11" spans="1:14" ht="18" customHeight="1" x14ac:dyDescent="0.3">
      <c r="A11" s="213" t="s">
        <v>72</v>
      </c>
      <c r="B11" s="234"/>
      <c r="C11" s="1"/>
      <c r="D11" s="1"/>
      <c r="E11" s="1"/>
      <c r="F11" s="1"/>
      <c r="G11" s="1"/>
      <c r="H11" s="1"/>
      <c r="I11" s="1"/>
      <c r="J11" s="1"/>
      <c r="K11" s="1"/>
      <c r="L11" s="1"/>
      <c r="M11" s="1"/>
      <c r="N11" s="1"/>
    </row>
    <row r="12" spans="1:14" ht="18" customHeight="1" x14ac:dyDescent="0.3">
      <c r="A12" s="214" t="s">
        <v>7</v>
      </c>
      <c r="B12" s="234"/>
      <c r="C12" s="1"/>
      <c r="D12" s="1"/>
      <c r="E12" s="1"/>
      <c r="F12" s="1"/>
      <c r="G12" s="1"/>
      <c r="H12" s="1"/>
      <c r="I12" s="1"/>
      <c r="J12" s="1"/>
      <c r="K12" s="1"/>
      <c r="L12" s="1"/>
      <c r="M12" s="1"/>
      <c r="N12" s="1"/>
    </row>
    <row r="13" spans="1:14" ht="18" customHeight="1" x14ac:dyDescent="0.3">
      <c r="A13" s="215" t="s">
        <v>15</v>
      </c>
      <c r="B13" s="212"/>
      <c r="C13" s="1"/>
      <c r="D13" s="1"/>
      <c r="E13" s="1"/>
      <c r="F13" s="1"/>
      <c r="G13" s="1"/>
      <c r="H13" s="1"/>
      <c r="I13" s="1"/>
      <c r="J13" s="1"/>
      <c r="K13" s="1"/>
      <c r="L13" s="1"/>
      <c r="M13" s="1"/>
      <c r="N13" s="1"/>
    </row>
    <row r="14" spans="1:14" ht="18" customHeight="1" x14ac:dyDescent="0.3">
      <c r="A14" s="216" t="s">
        <v>4</v>
      </c>
      <c r="B14" s="217"/>
      <c r="C14" s="1"/>
      <c r="D14" s="1"/>
      <c r="E14" s="1"/>
      <c r="F14" s="1"/>
      <c r="G14" s="1"/>
      <c r="H14" s="1"/>
      <c r="I14" s="1"/>
      <c r="J14" s="1"/>
      <c r="K14" s="1"/>
      <c r="L14" s="1"/>
      <c r="M14" s="1"/>
      <c r="N14" s="1"/>
    </row>
    <row r="15" spans="1:14" ht="18" customHeight="1" x14ac:dyDescent="0.3">
      <c r="A15" s="218" t="s">
        <v>8</v>
      </c>
      <c r="B15" s="219"/>
      <c r="C15" s="9"/>
      <c r="D15" s="1"/>
      <c r="E15" s="1"/>
      <c r="F15" s="1"/>
      <c r="G15" s="1"/>
      <c r="H15" s="1"/>
      <c r="I15" s="1"/>
      <c r="J15" s="1"/>
      <c r="K15" s="1"/>
      <c r="L15" s="1"/>
      <c r="M15" s="1"/>
      <c r="N15" s="1"/>
    </row>
    <row r="16" spans="1:14" ht="18" customHeight="1" x14ac:dyDescent="0.3">
      <c r="A16" s="218" t="s">
        <v>5</v>
      </c>
      <c r="B16" s="219"/>
      <c r="C16" s="9"/>
      <c r="D16" s="1"/>
      <c r="E16" s="1"/>
      <c r="F16" s="1"/>
      <c r="G16" s="1"/>
      <c r="H16" s="1"/>
      <c r="I16" s="1"/>
      <c r="J16" s="1"/>
      <c r="K16" s="1"/>
      <c r="L16" s="1"/>
      <c r="M16" s="1"/>
      <c r="N16" s="1"/>
    </row>
    <row r="17" spans="1:17" ht="18" customHeight="1" x14ac:dyDescent="0.3">
      <c r="A17" s="218" t="s">
        <v>1</v>
      </c>
      <c r="B17" s="219"/>
      <c r="C17" s="9"/>
      <c r="D17" s="1"/>
      <c r="E17" s="1"/>
      <c r="F17" s="9"/>
      <c r="G17" s="1"/>
      <c r="H17" s="1"/>
      <c r="I17" s="1"/>
      <c r="J17" s="1"/>
      <c r="K17" s="1"/>
      <c r="L17" s="1"/>
      <c r="M17" s="1"/>
      <c r="N17" s="1"/>
    </row>
    <row r="18" spans="1:17" ht="18" customHeight="1" x14ac:dyDescent="0.3">
      <c r="A18" s="218" t="s">
        <v>9</v>
      </c>
      <c r="B18" s="220"/>
      <c r="C18" s="9"/>
      <c r="D18" s="1"/>
      <c r="E18" s="1"/>
      <c r="F18" s="9"/>
      <c r="G18" s="1"/>
      <c r="H18" s="1"/>
      <c r="I18" s="1"/>
      <c r="J18" s="1"/>
      <c r="K18" s="1"/>
      <c r="L18" s="1"/>
      <c r="M18" s="1"/>
      <c r="N18" s="1"/>
    </row>
    <row r="19" spans="1:17" ht="18" customHeight="1" x14ac:dyDescent="0.3">
      <c r="A19" s="218" t="s">
        <v>10</v>
      </c>
      <c r="B19" s="221"/>
      <c r="C19" s="1"/>
      <c r="D19" s="1"/>
      <c r="E19" s="1"/>
      <c r="F19" s="1"/>
      <c r="G19" s="1"/>
      <c r="H19" s="1"/>
      <c r="I19" s="1"/>
      <c r="J19" s="1"/>
      <c r="K19" s="1"/>
      <c r="L19" s="1"/>
      <c r="M19" s="1"/>
      <c r="N19" s="1"/>
    </row>
    <row r="20" spans="1:17" ht="18" customHeight="1" x14ac:dyDescent="0.3">
      <c r="A20" s="218" t="s">
        <v>11</v>
      </c>
      <c r="B20" s="219"/>
      <c r="C20" s="1"/>
      <c r="D20" s="1"/>
      <c r="E20" s="1"/>
      <c r="F20" s="1"/>
      <c r="G20" s="1"/>
      <c r="H20" s="1"/>
      <c r="I20" s="1"/>
      <c r="J20" s="1"/>
      <c r="K20" s="1"/>
      <c r="L20" s="1"/>
      <c r="M20" s="1"/>
      <c r="N20" s="1"/>
    </row>
    <row r="21" spans="1:17" ht="18" customHeight="1" x14ac:dyDescent="0.3">
      <c r="A21" s="218" t="s">
        <v>12</v>
      </c>
      <c r="B21" s="219"/>
      <c r="C21" s="1"/>
      <c r="D21" s="1"/>
      <c r="E21" s="1"/>
      <c r="F21" s="1"/>
      <c r="G21" s="1"/>
      <c r="H21" s="1"/>
      <c r="I21" s="1"/>
      <c r="J21" s="1"/>
      <c r="K21" s="1"/>
      <c r="L21" s="1"/>
      <c r="M21" s="1"/>
      <c r="N21" s="1"/>
    </row>
    <row r="22" spans="1:17" ht="18" customHeight="1" x14ac:dyDescent="0.3">
      <c r="A22" s="218" t="s">
        <v>13</v>
      </c>
      <c r="B22" s="219"/>
      <c r="C22" s="1"/>
      <c r="D22" s="1"/>
      <c r="E22" s="1"/>
      <c r="F22" s="1"/>
      <c r="G22" s="1"/>
      <c r="H22" s="1"/>
      <c r="I22" s="1"/>
      <c r="J22" s="1"/>
      <c r="K22" s="1"/>
      <c r="L22" s="1"/>
      <c r="M22" s="1"/>
      <c r="N22" s="1"/>
    </row>
    <row r="23" spans="1:17" ht="18" customHeight="1" x14ac:dyDescent="0.3">
      <c r="A23" s="222" t="s">
        <v>14</v>
      </c>
      <c r="B23" s="223"/>
    </row>
    <row r="24" spans="1:17" ht="18" customHeight="1" x14ac:dyDescent="0.3">
      <c r="A24" s="216" t="s">
        <v>17</v>
      </c>
      <c r="B24" s="224"/>
    </row>
    <row r="25" spans="1:17" ht="18" customHeight="1" x14ac:dyDescent="0.3">
      <c r="A25" s="218" t="s">
        <v>2</v>
      </c>
      <c r="B25" s="225"/>
    </row>
    <row r="26" spans="1:17" ht="18" customHeight="1" x14ac:dyDescent="0.3">
      <c r="A26" s="218" t="s">
        <v>3</v>
      </c>
      <c r="B26" s="225"/>
    </row>
    <row r="27" spans="1:17" x14ac:dyDescent="0.3">
      <c r="A27" s="222" t="s">
        <v>170</v>
      </c>
      <c r="B27" s="225"/>
      <c r="C27" s="1"/>
      <c r="D27" s="1"/>
      <c r="E27" s="1"/>
      <c r="F27" s="1"/>
      <c r="G27" s="1"/>
      <c r="H27" s="1"/>
      <c r="I27" s="1"/>
      <c r="J27" s="1"/>
      <c r="K27" s="1"/>
      <c r="L27" s="1"/>
      <c r="M27" s="1"/>
      <c r="N27" s="1"/>
      <c r="O27" s="1"/>
      <c r="P27" s="1"/>
      <c r="Q27" s="1"/>
    </row>
    <row r="28" spans="1:17" ht="14.5" x14ac:dyDescent="0.3">
      <c r="A28" s="226" t="s">
        <v>207</v>
      </c>
      <c r="B28" s="224"/>
    </row>
    <row r="29" spans="1:17" x14ac:dyDescent="0.3">
      <c r="A29" s="213" t="s">
        <v>172</v>
      </c>
      <c r="B29" s="227">
        <f>'CE calcs'!D10</f>
        <v>0</v>
      </c>
    </row>
    <row r="30" spans="1:17" x14ac:dyDescent="0.3">
      <c r="A30" s="213" t="s">
        <v>174</v>
      </c>
      <c r="B30" s="227">
        <f>'CE calcs'!D9</f>
        <v>0</v>
      </c>
    </row>
    <row r="31" spans="1:17" x14ac:dyDescent="0.3">
      <c r="A31" s="213" t="s">
        <v>175</v>
      </c>
      <c r="B31" s="228">
        <f>'CE calcs'!D8</f>
        <v>0</v>
      </c>
    </row>
    <row r="32" spans="1:17" x14ac:dyDescent="0.3">
      <c r="A32" s="213" t="s">
        <v>177</v>
      </c>
      <c r="B32" s="229">
        <f>'CE calcs'!J38</f>
        <v>0</v>
      </c>
    </row>
    <row r="33" spans="1:4" x14ac:dyDescent="0.3">
      <c r="A33" s="213" t="s">
        <v>179</v>
      </c>
      <c r="B33" s="229">
        <f>'CE calcs'!J39</f>
        <v>0</v>
      </c>
    </row>
    <row r="34" spans="1:4" x14ac:dyDescent="0.3">
      <c r="A34" s="213" t="s">
        <v>181</v>
      </c>
      <c r="B34" s="229">
        <f>'CE calcs'!J40</f>
        <v>0</v>
      </c>
    </row>
    <row r="35" spans="1:4" x14ac:dyDescent="0.3">
      <c r="A35" s="213" t="s">
        <v>183</v>
      </c>
      <c r="B35" s="229">
        <f>'CE calcs'!J42</f>
        <v>0</v>
      </c>
    </row>
    <row r="36" spans="1:4" x14ac:dyDescent="0.3">
      <c r="A36" s="213" t="s">
        <v>185</v>
      </c>
      <c r="B36" s="227" t="e">
        <f>'CE calcs'!K44</f>
        <v>#DIV/0!</v>
      </c>
    </row>
    <row r="37" spans="1:4" x14ac:dyDescent="0.3">
      <c r="A37" s="213" t="s">
        <v>187</v>
      </c>
      <c r="B37" s="227" t="e">
        <f>'CE calcs'!K45</f>
        <v>#DIV/0!</v>
      </c>
      <c r="D37" s="13"/>
    </row>
    <row r="38" spans="1:4" x14ac:dyDescent="0.3">
      <c r="A38" s="230" t="s">
        <v>215</v>
      </c>
      <c r="B38" s="231"/>
      <c r="D38" s="13"/>
    </row>
    <row r="39" spans="1:4" x14ac:dyDescent="0.3">
      <c r="A39" s="230" t="s">
        <v>217</v>
      </c>
      <c r="B39" s="231"/>
      <c r="D39" s="13"/>
    </row>
    <row r="40" spans="1:4" ht="16" customHeight="1" x14ac:dyDescent="0.3">
      <c r="A40" s="230" t="s">
        <v>216</v>
      </c>
      <c r="B40" s="231"/>
      <c r="D40" s="13"/>
    </row>
    <row r="41" spans="1:4" ht="37.5" x14ac:dyDescent="0.3">
      <c r="A41" s="232" t="s">
        <v>193</v>
      </c>
      <c r="B41" s="231"/>
      <c r="D41" s="13"/>
    </row>
    <row r="42" spans="1:4" x14ac:dyDescent="0.3">
      <c r="A42" s="204"/>
      <c r="B42" s="206"/>
      <c r="D42" s="13"/>
    </row>
    <row r="43" spans="1:4" x14ac:dyDescent="0.3">
      <c r="A43" s="204" t="s">
        <v>208</v>
      </c>
      <c r="B43" s="206"/>
      <c r="D43" s="13"/>
    </row>
    <row r="44" spans="1:4" x14ac:dyDescent="0.3">
      <c r="D44" s="13"/>
    </row>
    <row r="45" spans="1:4" x14ac:dyDescent="0.3">
      <c r="D45" s="13"/>
    </row>
    <row r="46" spans="1:4" x14ac:dyDescent="0.3">
      <c r="D46" s="13"/>
    </row>
    <row r="47" spans="1:4" x14ac:dyDescent="0.3">
      <c r="D47" s="13"/>
    </row>
    <row r="48" spans="1:4" x14ac:dyDescent="0.3">
      <c r="D48" s="13"/>
    </row>
    <row r="49" spans="4:4" x14ac:dyDescent="0.3">
      <c r="D49" s="13"/>
    </row>
    <row r="50" spans="4:4" x14ac:dyDescent="0.3">
      <c r="D50" s="13"/>
    </row>
    <row r="51" spans="4:4" x14ac:dyDescent="0.3">
      <c r="D51" s="13"/>
    </row>
    <row r="52" spans="4:4" x14ac:dyDescent="0.3">
      <c r="D52" s="13"/>
    </row>
    <row r="53" spans="4:4" x14ac:dyDescent="0.3">
      <c r="D53" s="13"/>
    </row>
    <row r="54" spans="4:4" x14ac:dyDescent="0.3">
      <c r="D54" s="13"/>
    </row>
    <row r="55" spans="4:4" x14ac:dyDescent="0.3">
      <c r="D55" s="13"/>
    </row>
    <row r="56" spans="4:4" x14ac:dyDescent="0.3">
      <c r="D56" s="13"/>
    </row>
    <row r="57" spans="4:4" x14ac:dyDescent="0.3">
      <c r="D57" s="13"/>
    </row>
    <row r="58" spans="4:4" x14ac:dyDescent="0.3">
      <c r="D58" s="13"/>
    </row>
    <row r="59" spans="4:4" x14ac:dyDescent="0.3">
      <c r="D59" s="13"/>
    </row>
    <row r="60" spans="4:4" x14ac:dyDescent="0.3">
      <c r="D60" s="13"/>
    </row>
    <row r="61" spans="4:4" x14ac:dyDescent="0.3">
      <c r="D61" s="13"/>
    </row>
    <row r="62" spans="4:4" x14ac:dyDescent="0.3">
      <c r="D62" s="13"/>
    </row>
    <row r="63" spans="4:4" x14ac:dyDescent="0.3">
      <c r="D63" s="13"/>
    </row>
    <row r="64" spans="4:4" x14ac:dyDescent="0.3">
      <c r="D64" s="13"/>
    </row>
    <row r="65" spans="4:4" x14ac:dyDescent="0.3">
      <c r="D65" s="13"/>
    </row>
    <row r="66" spans="4:4" x14ac:dyDescent="0.3">
      <c r="D66" s="13"/>
    </row>
    <row r="67" spans="4:4" x14ac:dyDescent="0.3">
      <c r="D67" s="13"/>
    </row>
    <row r="68" spans="4:4" x14ac:dyDescent="0.3">
      <c r="D68" s="13"/>
    </row>
    <row r="69" spans="4:4" x14ac:dyDescent="0.3">
      <c r="D69" s="13"/>
    </row>
    <row r="70" spans="4:4" x14ac:dyDescent="0.3">
      <c r="D70" s="13"/>
    </row>
    <row r="71" spans="4:4" x14ac:dyDescent="0.3">
      <c r="D71" s="13"/>
    </row>
    <row r="72" spans="4:4" x14ac:dyDescent="0.3">
      <c r="D72" s="13"/>
    </row>
    <row r="73" spans="4:4" x14ac:dyDescent="0.3">
      <c r="D73" s="13"/>
    </row>
    <row r="74" spans="4:4" x14ac:dyDescent="0.3">
      <c r="D74" s="13"/>
    </row>
    <row r="75" spans="4:4" x14ac:dyDescent="0.3">
      <c r="D75" s="13"/>
    </row>
    <row r="76" spans="4:4" x14ac:dyDescent="0.3">
      <c r="D76" s="13"/>
    </row>
    <row r="77" spans="4:4" x14ac:dyDescent="0.3">
      <c r="D77" s="13"/>
    </row>
    <row r="78" spans="4:4" x14ac:dyDescent="0.3">
      <c r="D78" s="13"/>
    </row>
    <row r="79" spans="4:4" x14ac:dyDescent="0.3">
      <c r="D79" s="13"/>
    </row>
    <row r="80" spans="4:4" x14ac:dyDescent="0.3">
      <c r="D80" s="13"/>
    </row>
    <row r="81" spans="4:4" x14ac:dyDescent="0.3">
      <c r="D81" s="13"/>
    </row>
    <row r="82" spans="4:4" x14ac:dyDescent="0.3">
      <c r="D82" s="13"/>
    </row>
    <row r="83" spans="4:4" x14ac:dyDescent="0.3">
      <c r="D83" s="13"/>
    </row>
    <row r="84" spans="4:4" x14ac:dyDescent="0.3">
      <c r="D84" s="13"/>
    </row>
    <row r="85" spans="4:4" x14ac:dyDescent="0.3">
      <c r="D85" s="13"/>
    </row>
    <row r="86" spans="4:4" x14ac:dyDescent="0.3">
      <c r="D86" s="13"/>
    </row>
    <row r="87" spans="4:4" x14ac:dyDescent="0.3">
      <c r="D87" s="13"/>
    </row>
    <row r="88" spans="4:4" x14ac:dyDescent="0.3">
      <c r="D88" s="13"/>
    </row>
    <row r="89" spans="4:4" x14ac:dyDescent="0.3">
      <c r="D89" s="13"/>
    </row>
    <row r="90" spans="4:4" x14ac:dyDescent="0.3">
      <c r="D90" s="13"/>
    </row>
    <row r="91" spans="4:4" x14ac:dyDescent="0.3">
      <c r="D91" s="13"/>
    </row>
    <row r="92" spans="4:4" x14ac:dyDescent="0.3">
      <c r="D92" s="13"/>
    </row>
    <row r="93" spans="4:4" x14ac:dyDescent="0.3">
      <c r="D93" s="13"/>
    </row>
    <row r="94" spans="4:4" x14ac:dyDescent="0.3">
      <c r="D94" s="13"/>
    </row>
    <row r="95" spans="4:4" x14ac:dyDescent="0.3">
      <c r="D95" s="13"/>
    </row>
  </sheetData>
  <protectedRanges>
    <protectedRange sqref="B11:B26" name="Range1_1"/>
  </protectedRanges>
  <phoneticPr fontId="0" type="noConversion"/>
  <dataValidations count="1">
    <dataValidation type="list" allowBlank="1" showInputMessage="1" showErrorMessage="1" sqref="C27" xr:uid="{00000000-0002-0000-0100-000000000000}">
      <formula1>#REF!</formula1>
    </dataValidation>
  </dataValidations>
  <pageMargins left="0.75" right="0.75" top="0.75" bottom="0.75" header="0.5" footer="0.5"/>
  <pageSetup orientation="portrait" r:id="rId1"/>
  <headerFooter alignWithMargins="0">
    <oddFooter>&amp;C&amp;F&amp;R&amp;D &amp;T]</oddFooter>
  </headerFooter>
  <customProperties>
    <customPr name="fc972d263"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B136"/>
  <sheetViews>
    <sheetView zoomScale="90" zoomScaleNormal="90" workbookViewId="0">
      <selection activeCell="B20" sqref="B20"/>
    </sheetView>
  </sheetViews>
  <sheetFormatPr defaultColWidth="8.54296875" defaultRowHeight="13" x14ac:dyDescent="0.3"/>
  <cols>
    <col min="1" max="1" width="11.26953125" customWidth="1"/>
    <col min="2" max="2" width="13.26953125" customWidth="1"/>
    <col min="3" max="3" width="13.453125" customWidth="1"/>
    <col min="4" max="4" width="12.1796875" customWidth="1"/>
    <col min="5" max="5" width="16.1796875" customWidth="1"/>
    <col min="6" max="6" width="17.7265625" customWidth="1"/>
    <col min="7" max="7" width="14.453125" customWidth="1"/>
    <col min="8" max="8" width="11" bestFit="1" customWidth="1"/>
    <col min="9" max="9" width="8.54296875" customWidth="1"/>
    <col min="10" max="10" width="13.26953125" bestFit="1" customWidth="1"/>
    <col min="11" max="11" width="15.7265625" customWidth="1"/>
    <col min="12" max="12" width="11" bestFit="1" customWidth="1"/>
    <col min="13" max="15" width="8.54296875" customWidth="1"/>
    <col min="16" max="16" width="9.7265625" customWidth="1"/>
    <col min="17" max="17" width="7" customWidth="1"/>
    <col min="18" max="18" width="10.7265625" customWidth="1"/>
    <col min="19" max="19" width="11.7265625" customWidth="1"/>
    <col min="20" max="20" width="11.453125" customWidth="1"/>
    <col min="21" max="21" width="15.54296875" customWidth="1"/>
    <col min="22" max="22" width="14.453125" customWidth="1"/>
    <col min="23" max="23" width="10" customWidth="1"/>
    <col min="24" max="24" width="12.54296875" bestFit="1" customWidth="1"/>
  </cols>
  <sheetData>
    <row r="1" spans="1:22" ht="23" x14ac:dyDescent="0.5">
      <c r="A1" s="30" t="s">
        <v>134</v>
      </c>
    </row>
    <row r="2" spans="1:22" ht="20" x14ac:dyDescent="0.4">
      <c r="A2" s="67" t="s">
        <v>209</v>
      </c>
    </row>
    <row r="3" spans="1:22" x14ac:dyDescent="0.3">
      <c r="A3" s="9" t="s">
        <v>212</v>
      </c>
    </row>
    <row r="4" spans="1:22" x14ac:dyDescent="0.3">
      <c r="A4" s="32"/>
    </row>
    <row r="5" spans="1:22" ht="15.5" x14ac:dyDescent="0.3">
      <c r="A5" s="41" t="s">
        <v>18</v>
      </c>
    </row>
    <row r="6" spans="1:22" ht="16" thickBot="1" x14ac:dyDescent="0.4">
      <c r="A6" s="2"/>
      <c r="B6" s="134"/>
      <c r="C6" s="134"/>
      <c r="D6" s="134"/>
      <c r="E6" s="134"/>
      <c r="F6" s="134"/>
      <c r="G6" s="134"/>
      <c r="H6" s="134"/>
      <c r="J6" s="134"/>
      <c r="K6" s="134"/>
      <c r="L6" s="1"/>
      <c r="M6" s="1"/>
      <c r="N6" s="1"/>
      <c r="O6" s="1"/>
      <c r="P6" s="1"/>
      <c r="Q6" s="1"/>
      <c r="R6" s="1"/>
      <c r="S6" s="9"/>
    </row>
    <row r="7" spans="1:22" ht="16" thickBot="1" x14ac:dyDescent="0.4">
      <c r="A7" s="235" t="s">
        <v>61</v>
      </c>
      <c r="B7" s="236"/>
      <c r="C7" s="237"/>
      <c r="D7" s="135"/>
      <c r="E7" s="35"/>
      <c r="F7" s="136"/>
      <c r="G7" s="136"/>
      <c r="H7" s="136"/>
      <c r="J7" s="136"/>
      <c r="K7" s="136"/>
      <c r="L7" s="2"/>
      <c r="M7" s="2"/>
      <c r="N7" s="2"/>
      <c r="O7" s="2"/>
      <c r="P7" s="2"/>
      <c r="Q7" s="1"/>
    </row>
    <row r="8" spans="1:22" ht="15.5" x14ac:dyDescent="0.35">
      <c r="A8" s="24" t="s">
        <v>34</v>
      </c>
      <c r="D8" s="39"/>
      <c r="E8" s="136"/>
      <c r="F8" s="136"/>
      <c r="G8" s="136"/>
      <c r="H8" s="136"/>
      <c r="J8" s="136"/>
      <c r="K8" s="136"/>
      <c r="L8" s="2"/>
      <c r="M8" s="2"/>
      <c r="N8" s="2"/>
      <c r="O8" s="2"/>
      <c r="P8" s="2"/>
      <c r="Q8" s="1"/>
    </row>
    <row r="9" spans="1:22" ht="15.5" x14ac:dyDescent="0.35">
      <c r="A9" s="24" t="s">
        <v>62</v>
      </c>
      <c r="D9" s="40"/>
      <c r="E9" s="136"/>
      <c r="F9" s="136"/>
      <c r="G9" s="136"/>
      <c r="H9" s="136"/>
      <c r="J9" s="136"/>
      <c r="K9" s="136"/>
      <c r="L9" s="2"/>
      <c r="M9" s="2"/>
      <c r="N9" s="2"/>
      <c r="O9" s="2"/>
      <c r="P9" s="2"/>
      <c r="Q9" s="1"/>
    </row>
    <row r="10" spans="1:22" ht="16" thickBot="1" x14ac:dyDescent="0.4">
      <c r="A10" s="24" t="s">
        <v>70</v>
      </c>
      <c r="D10" s="233">
        <f>D35</f>
        <v>0</v>
      </c>
      <c r="F10" s="136"/>
      <c r="G10" s="136"/>
      <c r="H10" s="136"/>
      <c r="J10" s="136"/>
      <c r="K10" s="136"/>
      <c r="L10" s="2"/>
      <c r="M10" s="2"/>
      <c r="N10" s="2"/>
      <c r="O10" s="2"/>
      <c r="P10" s="2"/>
      <c r="Q10" s="1"/>
    </row>
    <row r="11" spans="1:22" ht="16" thickBot="1" x14ac:dyDescent="0.4">
      <c r="A11" s="24" t="s">
        <v>71</v>
      </c>
      <c r="D11" s="86" t="s">
        <v>87</v>
      </c>
      <c r="E11" s="137"/>
      <c r="F11" s="72"/>
      <c r="G11" s="73" t="s">
        <v>73</v>
      </c>
      <c r="H11" s="87" t="s">
        <v>87</v>
      </c>
      <c r="I11" s="69"/>
      <c r="J11" s="136"/>
      <c r="K11" s="136"/>
      <c r="L11" s="2"/>
      <c r="M11" s="2"/>
      <c r="N11" s="2"/>
      <c r="O11" s="2"/>
      <c r="P11" s="2"/>
      <c r="Q11" s="1"/>
    </row>
    <row r="12" spans="1:22" ht="16.5" thickTop="1" thickBot="1" x14ac:dyDescent="0.4">
      <c r="A12" s="78" t="s">
        <v>74</v>
      </c>
      <c r="B12" s="74"/>
      <c r="C12" s="74"/>
      <c r="D12" s="75">
        <f>D35</f>
        <v>0</v>
      </c>
      <c r="E12" s="76" t="s">
        <v>75</v>
      </c>
      <c r="F12" s="138"/>
      <c r="G12" s="138"/>
      <c r="H12" s="138"/>
      <c r="I12" s="77"/>
      <c r="J12" s="139"/>
      <c r="K12" s="140"/>
      <c r="L12" s="2"/>
      <c r="M12" s="2"/>
      <c r="N12" s="2"/>
      <c r="O12" s="2"/>
      <c r="P12" s="2"/>
      <c r="Q12" s="1"/>
    </row>
    <row r="13" spans="1:22" ht="16" thickBot="1" x14ac:dyDescent="0.4">
      <c r="I13" s="25"/>
      <c r="J13" s="134"/>
    </row>
    <row r="14" spans="1:22" ht="16" thickBot="1" x14ac:dyDescent="0.4">
      <c r="A14" s="235" t="s">
        <v>44</v>
      </c>
      <c r="B14" s="236"/>
      <c r="C14" s="236"/>
      <c r="D14" s="236"/>
      <c r="E14" s="236"/>
      <c r="F14" s="236"/>
      <c r="G14" s="236"/>
      <c r="H14" s="236"/>
      <c r="I14" s="236"/>
      <c r="J14" s="236"/>
      <c r="K14" s="236"/>
      <c r="L14" s="236"/>
      <c r="M14" s="236"/>
      <c r="N14" s="236"/>
      <c r="O14" s="236"/>
      <c r="P14" s="236"/>
      <c r="Q14" s="236"/>
      <c r="R14" s="236"/>
      <c r="S14" s="236"/>
      <c r="T14" s="236"/>
      <c r="U14" s="237"/>
    </row>
    <row r="15" spans="1:22" ht="15.5" x14ac:dyDescent="0.35">
      <c r="A15" s="18" t="s">
        <v>56</v>
      </c>
      <c r="C15" s="5"/>
      <c r="D15" s="5"/>
      <c r="E15" s="5"/>
      <c r="F15" s="5"/>
      <c r="G15" s="5"/>
      <c r="H15" s="5"/>
      <c r="I15" s="5"/>
      <c r="J15" s="5"/>
      <c r="K15" s="19"/>
      <c r="L15" s="5"/>
      <c r="M15" s="20"/>
      <c r="N15" s="19"/>
      <c r="O15" s="5"/>
      <c r="P15" s="5"/>
      <c r="Q15" s="21"/>
      <c r="R15" s="5"/>
      <c r="S15" s="5"/>
      <c r="T15" s="63"/>
      <c r="U15" s="57"/>
    </row>
    <row r="16" spans="1:22" ht="13.5" thickBot="1" x14ac:dyDescent="0.35">
      <c r="A16" s="42" t="s">
        <v>35</v>
      </c>
      <c r="B16" s="43" t="s">
        <v>36</v>
      </c>
      <c r="C16" s="43" t="s">
        <v>37</v>
      </c>
      <c r="D16" s="43" t="s">
        <v>55</v>
      </c>
      <c r="E16" s="43" t="s">
        <v>45</v>
      </c>
      <c r="F16" s="43" t="s">
        <v>38</v>
      </c>
      <c r="G16" s="43" t="s">
        <v>59</v>
      </c>
      <c r="H16" s="43" t="s">
        <v>60</v>
      </c>
      <c r="I16" s="43" t="s">
        <v>48</v>
      </c>
      <c r="J16" s="43" t="s">
        <v>49</v>
      </c>
      <c r="K16" s="43" t="s">
        <v>50</v>
      </c>
      <c r="L16" s="43" t="s">
        <v>51</v>
      </c>
      <c r="M16" s="43" t="s">
        <v>52</v>
      </c>
      <c r="N16" s="43" t="s">
        <v>65</v>
      </c>
      <c r="O16" s="43" t="s">
        <v>53</v>
      </c>
      <c r="P16" s="43" t="s">
        <v>54</v>
      </c>
      <c r="Q16" s="43" t="s">
        <v>57</v>
      </c>
      <c r="R16" s="65" t="s">
        <v>66</v>
      </c>
      <c r="S16" s="64" t="s">
        <v>67</v>
      </c>
      <c r="T16" s="64" t="s">
        <v>68</v>
      </c>
      <c r="U16" s="145" t="s">
        <v>130</v>
      </c>
      <c r="V16" s="9"/>
    </row>
    <row r="17" spans="1:25" ht="58.5" customHeight="1" x14ac:dyDescent="0.3">
      <c r="A17" s="51" t="s">
        <v>64</v>
      </c>
      <c r="B17" s="52" t="s">
        <v>22</v>
      </c>
      <c r="C17" s="94" t="s">
        <v>104</v>
      </c>
      <c r="D17" s="94" t="s">
        <v>23</v>
      </c>
      <c r="E17" s="83" t="s">
        <v>95</v>
      </c>
      <c r="F17" s="83" t="s">
        <v>96</v>
      </c>
      <c r="G17" s="56" t="s">
        <v>58</v>
      </c>
      <c r="H17" s="143" t="s">
        <v>111</v>
      </c>
      <c r="I17" s="241" t="s">
        <v>135</v>
      </c>
      <c r="J17" s="242"/>
      <c r="K17" s="242"/>
      <c r="L17" s="243"/>
      <c r="M17" s="242" t="s">
        <v>115</v>
      </c>
      <c r="N17" s="242"/>
      <c r="O17" s="242"/>
      <c r="P17" s="243"/>
      <c r="Q17" s="244" t="s">
        <v>31</v>
      </c>
      <c r="R17" s="245"/>
      <c r="S17" s="245"/>
      <c r="T17" s="246"/>
      <c r="U17" s="45" t="s">
        <v>19</v>
      </c>
      <c r="V17" s="47"/>
      <c r="W17" s="9"/>
      <c r="X17" s="9"/>
      <c r="Y17" s="9"/>
    </row>
    <row r="18" spans="1:25" ht="15" customHeight="1" x14ac:dyDescent="0.35">
      <c r="A18" s="247" t="s">
        <v>64</v>
      </c>
      <c r="B18" s="248"/>
      <c r="C18" s="248"/>
      <c r="D18" s="248"/>
      <c r="E18" s="248"/>
      <c r="F18" s="248"/>
      <c r="G18" s="248"/>
      <c r="H18" s="249"/>
      <c r="I18" s="144" t="s">
        <v>46</v>
      </c>
      <c r="J18" s="132" t="s">
        <v>82</v>
      </c>
      <c r="K18" s="132" t="s">
        <v>83</v>
      </c>
      <c r="L18" s="133" t="s">
        <v>47</v>
      </c>
      <c r="M18" s="131" t="s">
        <v>46</v>
      </c>
      <c r="N18" s="132" t="s">
        <v>82</v>
      </c>
      <c r="O18" s="132" t="s">
        <v>83</v>
      </c>
      <c r="P18" s="133" t="s">
        <v>47</v>
      </c>
      <c r="Q18" s="131" t="s">
        <v>46</v>
      </c>
      <c r="R18" s="132" t="s">
        <v>82</v>
      </c>
      <c r="S18" s="132" t="s">
        <v>83</v>
      </c>
      <c r="T18" s="133" t="s">
        <v>47</v>
      </c>
      <c r="U18" s="55"/>
      <c r="V18" s="9"/>
      <c r="W18" s="9"/>
      <c r="X18" s="9"/>
      <c r="Y18" s="9"/>
    </row>
    <row r="19" spans="1:25" x14ac:dyDescent="0.3">
      <c r="A19" s="53" t="s">
        <v>21</v>
      </c>
      <c r="B19" s="54" t="s">
        <v>117</v>
      </c>
      <c r="C19" s="66">
        <v>4000</v>
      </c>
      <c r="D19" s="70">
        <v>500</v>
      </c>
      <c r="E19" s="50" t="s">
        <v>80</v>
      </c>
      <c r="F19" s="54" t="s">
        <v>99</v>
      </c>
      <c r="G19" s="49">
        <v>12000</v>
      </c>
      <c r="H19" s="130">
        <v>2020</v>
      </c>
      <c r="I19" s="120">
        <f>'Emission Factors'!D11</f>
        <v>2.0426719029627838E-2</v>
      </c>
      <c r="J19" s="120">
        <f>'Emission Factors'!E11</f>
        <v>2.0725685648766319E-2</v>
      </c>
      <c r="K19" s="120">
        <f>'Emission Factors'!F11</f>
        <v>7.5672551914648565E-4</v>
      </c>
      <c r="L19" s="120">
        <f>'Emission Factors'!G11</f>
        <v>197.74173217798992</v>
      </c>
      <c r="M19" s="120">
        <f>'Emission Factors'!H11</f>
        <v>0</v>
      </c>
      <c r="N19" s="120">
        <f>'Emission Factors'!I11</f>
        <v>0</v>
      </c>
      <c r="O19" s="120">
        <f>'Emission Factors'!J11</f>
        <v>0</v>
      </c>
      <c r="P19" s="120">
        <f>'Emission Factors'!K11</f>
        <v>0</v>
      </c>
      <c r="Q19" s="121">
        <f t="shared" ref="Q19:Q34" si="0">G19*(I19-(M19))</f>
        <v>245.12062835553405</v>
      </c>
      <c r="R19" s="122">
        <f t="shared" ref="R19:R34" si="1">G19*(J19-(N19))</f>
        <v>248.70822778519582</v>
      </c>
      <c r="S19" s="122">
        <f t="shared" ref="S19:S34" si="2">G19*(K19-(O19))</f>
        <v>9.080706229757828</v>
      </c>
      <c r="T19" s="123">
        <f t="shared" ref="T19:T34" si="3">G19*(L19-(P19))</f>
        <v>2372900.7861358789</v>
      </c>
      <c r="U19" s="124" t="e">
        <f>D19/((Yrs_Effectiveness*(Q19+R19+(20*S19)))/907200)</f>
        <v>#DIV/0!</v>
      </c>
      <c r="V19" s="9"/>
      <c r="W19" s="9"/>
      <c r="X19" s="9"/>
      <c r="Y19" s="9"/>
    </row>
    <row r="20" spans="1:25" x14ac:dyDescent="0.3">
      <c r="A20" s="44">
        <v>1</v>
      </c>
      <c r="B20" s="88"/>
      <c r="C20" s="71"/>
      <c r="D20" s="71"/>
      <c r="E20" s="101"/>
      <c r="F20" s="119"/>
      <c r="G20" s="98"/>
      <c r="H20" s="188"/>
      <c r="I20" s="93"/>
      <c r="J20" s="93"/>
      <c r="K20" s="187"/>
      <c r="L20" s="81"/>
      <c r="M20" s="58"/>
      <c r="N20" s="58"/>
      <c r="O20" s="58"/>
      <c r="P20" s="58"/>
      <c r="Q20" s="125">
        <f t="shared" si="0"/>
        <v>0</v>
      </c>
      <c r="R20" s="126">
        <f t="shared" si="1"/>
        <v>0</v>
      </c>
      <c r="S20" s="126">
        <f t="shared" si="2"/>
        <v>0</v>
      </c>
      <c r="T20" s="127">
        <f t="shared" si="3"/>
        <v>0</v>
      </c>
      <c r="U20" s="128" t="e">
        <f t="shared" ref="U20:U34" si="4">D20/((Yrs_Effectiveness*(Q20+R20+(20*S20)))/907200)</f>
        <v>#DIV/0!</v>
      </c>
      <c r="V20" s="9"/>
      <c r="W20" s="9"/>
      <c r="X20" s="9"/>
      <c r="Y20" s="9"/>
    </row>
    <row r="21" spans="1:25" x14ac:dyDescent="0.3">
      <c r="A21" s="44">
        <v>2</v>
      </c>
      <c r="B21" s="88"/>
      <c r="C21" s="71"/>
      <c r="D21" s="71"/>
      <c r="E21" s="101"/>
      <c r="F21" s="119"/>
      <c r="G21" s="98"/>
      <c r="H21" s="188"/>
      <c r="I21" s="93"/>
      <c r="J21" s="93"/>
      <c r="K21" s="187"/>
      <c r="L21" s="81"/>
      <c r="M21" s="58"/>
      <c r="N21" s="58"/>
      <c r="O21" s="58"/>
      <c r="P21" s="58"/>
      <c r="Q21" s="125">
        <f t="shared" si="0"/>
        <v>0</v>
      </c>
      <c r="R21" s="126">
        <f t="shared" si="1"/>
        <v>0</v>
      </c>
      <c r="S21" s="126">
        <f t="shared" si="2"/>
        <v>0</v>
      </c>
      <c r="T21" s="127">
        <f t="shared" si="3"/>
        <v>0</v>
      </c>
      <c r="U21" s="128" t="e">
        <f t="shared" si="4"/>
        <v>#DIV/0!</v>
      </c>
      <c r="V21" s="9"/>
      <c r="W21" s="9"/>
      <c r="X21" s="9"/>
      <c r="Y21" s="9"/>
    </row>
    <row r="22" spans="1:25" x14ac:dyDescent="0.3">
      <c r="A22" s="44">
        <v>3</v>
      </c>
      <c r="B22" s="88"/>
      <c r="C22" s="71"/>
      <c r="D22" s="71"/>
      <c r="E22" s="101"/>
      <c r="F22" s="119"/>
      <c r="G22" s="98"/>
      <c r="H22" s="188"/>
      <c r="I22" s="93"/>
      <c r="J22" s="93"/>
      <c r="K22" s="187"/>
      <c r="L22" s="81"/>
      <c r="M22" s="58"/>
      <c r="N22" s="58"/>
      <c r="O22" s="58"/>
      <c r="P22" s="58"/>
      <c r="Q22" s="125">
        <f t="shared" si="0"/>
        <v>0</v>
      </c>
      <c r="R22" s="126">
        <f t="shared" si="1"/>
        <v>0</v>
      </c>
      <c r="S22" s="126">
        <f t="shared" si="2"/>
        <v>0</v>
      </c>
      <c r="T22" s="127">
        <f t="shared" si="3"/>
        <v>0</v>
      </c>
      <c r="U22" s="128" t="e">
        <f t="shared" si="4"/>
        <v>#DIV/0!</v>
      </c>
      <c r="V22" s="9"/>
      <c r="W22" s="9"/>
      <c r="X22" s="9"/>
      <c r="Y22" s="9"/>
    </row>
    <row r="23" spans="1:25" x14ac:dyDescent="0.3">
      <c r="A23" s="44">
        <v>4</v>
      </c>
      <c r="B23" s="88"/>
      <c r="C23" s="71"/>
      <c r="D23" s="71"/>
      <c r="E23" s="101"/>
      <c r="F23" s="119"/>
      <c r="G23" s="98"/>
      <c r="H23" s="188"/>
      <c r="I23" s="93"/>
      <c r="J23" s="93"/>
      <c r="K23" s="187"/>
      <c r="L23" s="81"/>
      <c r="M23" s="58"/>
      <c r="N23" s="58"/>
      <c r="O23" s="58"/>
      <c r="P23" s="58"/>
      <c r="Q23" s="125">
        <f t="shared" si="0"/>
        <v>0</v>
      </c>
      <c r="R23" s="126">
        <f t="shared" si="1"/>
        <v>0</v>
      </c>
      <c r="S23" s="126">
        <f t="shared" si="2"/>
        <v>0</v>
      </c>
      <c r="T23" s="127">
        <f t="shared" si="3"/>
        <v>0</v>
      </c>
      <c r="U23" s="128" t="e">
        <f t="shared" si="4"/>
        <v>#DIV/0!</v>
      </c>
      <c r="V23" s="9"/>
      <c r="W23" s="9"/>
      <c r="X23" s="9"/>
      <c r="Y23" s="9"/>
    </row>
    <row r="24" spans="1:25" x14ac:dyDescent="0.3">
      <c r="A24" s="44">
        <v>5</v>
      </c>
      <c r="B24" s="88"/>
      <c r="C24" s="71"/>
      <c r="D24" s="71"/>
      <c r="E24" s="101"/>
      <c r="F24" s="119"/>
      <c r="G24" s="98"/>
      <c r="H24" s="188"/>
      <c r="I24" s="93"/>
      <c r="J24" s="93"/>
      <c r="K24" s="187"/>
      <c r="L24" s="81"/>
      <c r="M24" s="58"/>
      <c r="N24" s="58"/>
      <c r="O24" s="58"/>
      <c r="P24" s="58"/>
      <c r="Q24" s="125">
        <f t="shared" si="0"/>
        <v>0</v>
      </c>
      <c r="R24" s="126">
        <f t="shared" si="1"/>
        <v>0</v>
      </c>
      <c r="S24" s="126">
        <f t="shared" si="2"/>
        <v>0</v>
      </c>
      <c r="T24" s="127">
        <f t="shared" si="3"/>
        <v>0</v>
      </c>
      <c r="U24" s="128" t="e">
        <f t="shared" si="4"/>
        <v>#DIV/0!</v>
      </c>
      <c r="V24" s="9"/>
      <c r="W24" s="9"/>
      <c r="X24" s="9"/>
      <c r="Y24" s="9"/>
    </row>
    <row r="25" spans="1:25" x14ac:dyDescent="0.3">
      <c r="A25" s="44">
        <v>6</v>
      </c>
      <c r="B25" s="88"/>
      <c r="C25" s="71"/>
      <c r="D25" s="71"/>
      <c r="E25" s="101"/>
      <c r="F25" s="119"/>
      <c r="G25" s="98"/>
      <c r="H25" s="188"/>
      <c r="I25" s="93"/>
      <c r="J25" s="93"/>
      <c r="K25" s="187"/>
      <c r="L25" s="81"/>
      <c r="M25" s="58"/>
      <c r="N25" s="58"/>
      <c r="O25" s="58"/>
      <c r="P25" s="58"/>
      <c r="Q25" s="125">
        <f t="shared" si="0"/>
        <v>0</v>
      </c>
      <c r="R25" s="126">
        <f t="shared" si="1"/>
        <v>0</v>
      </c>
      <c r="S25" s="126">
        <f t="shared" si="2"/>
        <v>0</v>
      </c>
      <c r="T25" s="127">
        <f t="shared" si="3"/>
        <v>0</v>
      </c>
      <c r="U25" s="128" t="e">
        <f t="shared" si="4"/>
        <v>#DIV/0!</v>
      </c>
      <c r="V25" s="9"/>
      <c r="W25" s="9"/>
      <c r="X25" s="9"/>
      <c r="Y25" s="9"/>
    </row>
    <row r="26" spans="1:25" x14ac:dyDescent="0.3">
      <c r="A26" s="44">
        <v>7</v>
      </c>
      <c r="B26" s="88"/>
      <c r="C26" s="71"/>
      <c r="D26" s="71"/>
      <c r="E26" s="101"/>
      <c r="F26" s="119"/>
      <c r="G26" s="98"/>
      <c r="H26" s="188"/>
      <c r="I26" s="93"/>
      <c r="J26" s="93"/>
      <c r="K26" s="187"/>
      <c r="L26" s="81"/>
      <c r="M26" s="58"/>
      <c r="N26" s="58"/>
      <c r="O26" s="58"/>
      <c r="P26" s="58"/>
      <c r="Q26" s="125">
        <f t="shared" si="0"/>
        <v>0</v>
      </c>
      <c r="R26" s="126">
        <f t="shared" si="1"/>
        <v>0</v>
      </c>
      <c r="S26" s="126">
        <f t="shared" si="2"/>
        <v>0</v>
      </c>
      <c r="T26" s="127">
        <f t="shared" si="3"/>
        <v>0</v>
      </c>
      <c r="U26" s="128" t="e">
        <f t="shared" si="4"/>
        <v>#DIV/0!</v>
      </c>
      <c r="V26" s="9"/>
      <c r="W26" s="9"/>
      <c r="X26" s="9"/>
      <c r="Y26" s="9"/>
    </row>
    <row r="27" spans="1:25" x14ac:dyDescent="0.3">
      <c r="A27" s="44">
        <v>8</v>
      </c>
      <c r="B27" s="88"/>
      <c r="C27" s="71"/>
      <c r="D27" s="71"/>
      <c r="E27" s="101"/>
      <c r="F27" s="119"/>
      <c r="G27" s="98"/>
      <c r="H27" s="188"/>
      <c r="I27" s="93"/>
      <c r="J27" s="93"/>
      <c r="K27" s="187"/>
      <c r="L27" s="81"/>
      <c r="M27" s="58"/>
      <c r="N27" s="58"/>
      <c r="O27" s="58"/>
      <c r="P27" s="58"/>
      <c r="Q27" s="125">
        <f t="shared" si="0"/>
        <v>0</v>
      </c>
      <c r="R27" s="126">
        <f t="shared" si="1"/>
        <v>0</v>
      </c>
      <c r="S27" s="126">
        <f t="shared" si="2"/>
        <v>0</v>
      </c>
      <c r="T27" s="127">
        <f t="shared" si="3"/>
        <v>0</v>
      </c>
      <c r="U27" s="128" t="e">
        <f t="shared" si="4"/>
        <v>#DIV/0!</v>
      </c>
      <c r="V27" s="9"/>
      <c r="W27" s="9"/>
      <c r="X27" s="9"/>
      <c r="Y27" s="9"/>
    </row>
    <row r="28" spans="1:25" x14ac:dyDescent="0.3">
      <c r="A28" s="44">
        <v>9</v>
      </c>
      <c r="B28" s="88"/>
      <c r="C28" s="71"/>
      <c r="D28" s="71"/>
      <c r="E28" s="101"/>
      <c r="F28" s="119"/>
      <c r="G28" s="98"/>
      <c r="H28" s="188"/>
      <c r="I28" s="100"/>
      <c r="J28" s="93"/>
      <c r="K28" s="93"/>
      <c r="L28" s="81"/>
      <c r="M28" s="58"/>
      <c r="N28" s="58"/>
      <c r="O28" s="58"/>
      <c r="P28" s="81"/>
      <c r="Q28" s="125">
        <f t="shared" si="0"/>
        <v>0</v>
      </c>
      <c r="R28" s="126">
        <f t="shared" si="1"/>
        <v>0</v>
      </c>
      <c r="S28" s="126">
        <f t="shared" si="2"/>
        <v>0</v>
      </c>
      <c r="T28" s="127">
        <f t="shared" si="3"/>
        <v>0</v>
      </c>
      <c r="U28" s="128" t="e">
        <f t="shared" si="4"/>
        <v>#DIV/0!</v>
      </c>
      <c r="V28" s="9"/>
      <c r="W28" s="9"/>
      <c r="X28" s="9"/>
      <c r="Y28" s="9"/>
    </row>
    <row r="29" spans="1:25" x14ac:dyDescent="0.3">
      <c r="A29" s="44">
        <v>10</v>
      </c>
      <c r="B29" s="88"/>
      <c r="C29" s="71"/>
      <c r="D29" s="71"/>
      <c r="E29" s="101"/>
      <c r="F29" s="119"/>
      <c r="G29" s="98"/>
      <c r="H29" s="189"/>
      <c r="I29" s="93"/>
      <c r="J29" s="99"/>
      <c r="K29" s="99"/>
      <c r="L29" s="97"/>
      <c r="M29" s="96"/>
      <c r="N29" s="93"/>
      <c r="O29" s="93"/>
      <c r="P29" s="81"/>
      <c r="Q29" s="125">
        <f t="shared" si="0"/>
        <v>0</v>
      </c>
      <c r="R29" s="126">
        <f t="shared" si="1"/>
        <v>0</v>
      </c>
      <c r="S29" s="126">
        <f t="shared" si="2"/>
        <v>0</v>
      </c>
      <c r="T29" s="127">
        <f t="shared" si="3"/>
        <v>0</v>
      </c>
      <c r="U29" s="128" t="e">
        <f t="shared" si="4"/>
        <v>#DIV/0!</v>
      </c>
      <c r="V29" s="9"/>
      <c r="W29" s="9"/>
      <c r="X29" s="9"/>
      <c r="Y29" s="9"/>
    </row>
    <row r="30" spans="1:25" x14ac:dyDescent="0.3">
      <c r="A30" s="44">
        <v>11</v>
      </c>
      <c r="B30" s="88"/>
      <c r="C30" s="71"/>
      <c r="D30" s="71"/>
      <c r="E30" s="101"/>
      <c r="F30" s="119"/>
      <c r="G30" s="98"/>
      <c r="H30" s="189"/>
      <c r="I30" s="93"/>
      <c r="J30" s="99"/>
      <c r="K30" s="99"/>
      <c r="L30" s="97"/>
      <c r="M30" s="96"/>
      <c r="N30" s="93"/>
      <c r="O30" s="93"/>
      <c r="P30" s="81"/>
      <c r="Q30" s="125">
        <f t="shared" si="0"/>
        <v>0</v>
      </c>
      <c r="R30" s="126">
        <f t="shared" si="1"/>
        <v>0</v>
      </c>
      <c r="S30" s="126">
        <f t="shared" si="2"/>
        <v>0</v>
      </c>
      <c r="T30" s="127">
        <f t="shared" si="3"/>
        <v>0</v>
      </c>
      <c r="U30" s="128" t="e">
        <f t="shared" si="4"/>
        <v>#DIV/0!</v>
      </c>
      <c r="V30" s="9"/>
      <c r="W30" s="9"/>
      <c r="X30" s="9"/>
      <c r="Y30" s="9"/>
    </row>
    <row r="31" spans="1:25" x14ac:dyDescent="0.3">
      <c r="A31" s="44">
        <v>12</v>
      </c>
      <c r="B31" s="88"/>
      <c r="C31" s="71"/>
      <c r="D31" s="71"/>
      <c r="E31" s="101"/>
      <c r="F31" s="119"/>
      <c r="G31" s="98"/>
      <c r="H31" s="189"/>
      <c r="I31" s="93"/>
      <c r="J31" s="99"/>
      <c r="K31" s="99"/>
      <c r="L31" s="97"/>
      <c r="M31" s="96"/>
      <c r="N31" s="93"/>
      <c r="O31" s="93"/>
      <c r="P31" s="81"/>
      <c r="Q31" s="125">
        <f t="shared" si="0"/>
        <v>0</v>
      </c>
      <c r="R31" s="126">
        <f t="shared" si="1"/>
        <v>0</v>
      </c>
      <c r="S31" s="126">
        <f t="shared" si="2"/>
        <v>0</v>
      </c>
      <c r="T31" s="127">
        <f t="shared" si="3"/>
        <v>0</v>
      </c>
      <c r="U31" s="128" t="e">
        <f t="shared" si="4"/>
        <v>#DIV/0!</v>
      </c>
      <c r="V31" s="9"/>
      <c r="W31" s="9"/>
      <c r="X31" s="9"/>
      <c r="Y31" s="9"/>
    </row>
    <row r="32" spans="1:25" x14ac:dyDescent="0.3">
      <c r="A32" s="44">
        <v>13</v>
      </c>
      <c r="B32" s="88"/>
      <c r="C32" s="71"/>
      <c r="D32" s="71"/>
      <c r="E32" s="101"/>
      <c r="F32" s="119"/>
      <c r="G32" s="98"/>
      <c r="H32" s="189"/>
      <c r="I32" s="93"/>
      <c r="J32" s="99"/>
      <c r="K32" s="99"/>
      <c r="L32" s="97"/>
      <c r="M32" s="96"/>
      <c r="N32" s="93"/>
      <c r="O32" s="93"/>
      <c r="P32" s="81"/>
      <c r="Q32" s="125">
        <f t="shared" si="0"/>
        <v>0</v>
      </c>
      <c r="R32" s="126">
        <f t="shared" si="1"/>
        <v>0</v>
      </c>
      <c r="S32" s="126">
        <f t="shared" si="2"/>
        <v>0</v>
      </c>
      <c r="T32" s="127">
        <f t="shared" si="3"/>
        <v>0</v>
      </c>
      <c r="U32" s="128" t="e">
        <f t="shared" si="4"/>
        <v>#DIV/0!</v>
      </c>
      <c r="V32" s="9"/>
      <c r="W32" s="9"/>
      <c r="X32" s="9"/>
      <c r="Y32" s="9"/>
    </row>
    <row r="33" spans="1:28" x14ac:dyDescent="0.3">
      <c r="A33" s="44">
        <v>14</v>
      </c>
      <c r="B33" s="88"/>
      <c r="C33" s="71"/>
      <c r="D33" s="71"/>
      <c r="E33" s="101"/>
      <c r="F33" s="119"/>
      <c r="G33" s="98"/>
      <c r="H33" s="189"/>
      <c r="I33" s="93"/>
      <c r="J33" s="99"/>
      <c r="K33" s="99"/>
      <c r="L33" s="97"/>
      <c r="M33" s="96"/>
      <c r="N33" s="93"/>
      <c r="O33" s="93"/>
      <c r="P33" s="81"/>
      <c r="Q33" s="125">
        <f t="shared" si="0"/>
        <v>0</v>
      </c>
      <c r="R33" s="126">
        <f t="shared" si="1"/>
        <v>0</v>
      </c>
      <c r="S33" s="126">
        <f t="shared" si="2"/>
        <v>0</v>
      </c>
      <c r="T33" s="127">
        <f t="shared" si="3"/>
        <v>0</v>
      </c>
      <c r="U33" s="128" t="e">
        <f t="shared" si="4"/>
        <v>#DIV/0!</v>
      </c>
      <c r="V33" s="9"/>
      <c r="W33" s="9"/>
      <c r="X33" s="9"/>
      <c r="Y33" s="9"/>
    </row>
    <row r="34" spans="1:28" ht="13.5" thickBot="1" x14ac:dyDescent="0.35">
      <c r="A34" s="44">
        <v>15</v>
      </c>
      <c r="B34" s="88"/>
      <c r="C34" s="71"/>
      <c r="D34" s="71"/>
      <c r="E34" s="101"/>
      <c r="F34" s="119"/>
      <c r="G34" s="98"/>
      <c r="H34" s="189"/>
      <c r="I34" s="93"/>
      <c r="J34" s="99"/>
      <c r="K34" s="99"/>
      <c r="L34" s="97"/>
      <c r="M34" s="96"/>
      <c r="N34" s="93"/>
      <c r="O34" s="93"/>
      <c r="P34" s="81"/>
      <c r="Q34" s="125">
        <f t="shared" si="0"/>
        <v>0</v>
      </c>
      <c r="R34" s="126">
        <f t="shared" si="1"/>
        <v>0</v>
      </c>
      <c r="S34" s="126">
        <f t="shared" si="2"/>
        <v>0</v>
      </c>
      <c r="T34" s="127">
        <f t="shared" si="3"/>
        <v>0</v>
      </c>
      <c r="U34" s="129" t="e">
        <f t="shared" si="4"/>
        <v>#DIV/0!</v>
      </c>
      <c r="V34" s="9"/>
      <c r="W34" s="9"/>
      <c r="X34" s="9"/>
      <c r="Y34" s="9"/>
    </row>
    <row r="35" spans="1:28" ht="14" thickTop="1" thickBot="1" x14ac:dyDescent="0.35">
      <c r="A35" s="26"/>
      <c r="B35" s="6"/>
      <c r="C35" s="79" t="s">
        <v>76</v>
      </c>
      <c r="D35" s="95">
        <f>SUM(D20:D34)</f>
        <v>0</v>
      </c>
      <c r="E35" s="10"/>
      <c r="F35" s="6"/>
      <c r="G35" s="6"/>
      <c r="H35" s="6"/>
      <c r="I35" s="6"/>
      <c r="J35" s="6"/>
      <c r="K35" s="6"/>
      <c r="L35" s="6"/>
      <c r="M35" s="6"/>
      <c r="N35" s="6"/>
      <c r="O35" s="6"/>
      <c r="P35" s="61" t="s">
        <v>43</v>
      </c>
      <c r="Q35" s="62">
        <f>SUM(Q20:Q34)</f>
        <v>0</v>
      </c>
      <c r="R35" s="62">
        <f>SUM(R20:R34)</f>
        <v>0</v>
      </c>
      <c r="S35" s="62">
        <f>SUM(S20:S34)</f>
        <v>0</v>
      </c>
      <c r="T35" s="60">
        <f>SUM(T20:T34)</f>
        <v>0</v>
      </c>
      <c r="V35" s="9"/>
      <c r="W35" s="9"/>
      <c r="X35" s="9"/>
      <c r="Y35" s="9"/>
    </row>
    <row r="36" spans="1:28" ht="13.5" thickBot="1" x14ac:dyDescent="0.35">
      <c r="A36" s="5"/>
      <c r="B36" s="48"/>
      <c r="C36" s="16"/>
      <c r="D36" s="16"/>
      <c r="Q36" s="16"/>
      <c r="R36" s="17"/>
      <c r="S36" s="16"/>
      <c r="T36" s="16"/>
      <c r="Y36" s="9"/>
      <c r="Z36" s="9"/>
      <c r="AA36" s="9"/>
      <c r="AB36" s="9"/>
    </row>
    <row r="37" spans="1:28" ht="15.5" x14ac:dyDescent="0.35">
      <c r="A37" s="36" t="s">
        <v>33</v>
      </c>
      <c r="B37" s="37"/>
      <c r="C37" s="37"/>
      <c r="D37" s="37"/>
      <c r="E37" s="37"/>
      <c r="F37" s="37"/>
      <c r="G37" s="37"/>
      <c r="H37" s="37"/>
      <c r="I37" s="37"/>
      <c r="J37" s="37" t="s">
        <v>39</v>
      </c>
      <c r="K37" s="37" t="s">
        <v>40</v>
      </c>
      <c r="L37" s="38"/>
      <c r="M37" s="1"/>
      <c r="N37" s="1"/>
      <c r="Z37" s="15"/>
      <c r="AA37" s="15"/>
      <c r="AB37" s="15"/>
    </row>
    <row r="38" spans="1:28" x14ac:dyDescent="0.3">
      <c r="A38" s="44">
        <v>1</v>
      </c>
      <c r="B38" s="3" t="s">
        <v>24</v>
      </c>
      <c r="C38" s="3"/>
      <c r="D38" s="3"/>
      <c r="E38" s="3"/>
      <c r="F38" s="3"/>
      <c r="G38" s="3"/>
      <c r="H38" s="3"/>
      <c r="I38" s="3"/>
      <c r="J38" s="23">
        <f>(Q35)/907200</f>
        <v>0</v>
      </c>
      <c r="K38" s="23">
        <f>J38*Yrs_Effectiveness</f>
        <v>0</v>
      </c>
      <c r="L38" s="8" t="s">
        <v>41</v>
      </c>
      <c r="X38" s="15"/>
      <c r="Y38" s="15"/>
      <c r="Z38" s="15"/>
    </row>
    <row r="39" spans="1:28" x14ac:dyDescent="0.3">
      <c r="A39" s="44">
        <v>2</v>
      </c>
      <c r="B39" s="3" t="s">
        <v>25</v>
      </c>
      <c r="C39" s="3"/>
      <c r="D39" s="3"/>
      <c r="E39" s="3"/>
      <c r="F39" s="3"/>
      <c r="G39" s="3"/>
      <c r="H39" s="3"/>
      <c r="I39" s="3"/>
      <c r="J39" s="23">
        <f>(R35)/907200</f>
        <v>0</v>
      </c>
      <c r="K39" s="23">
        <f>J39*Yrs_Effectiveness</f>
        <v>0</v>
      </c>
      <c r="L39" s="8" t="s">
        <v>41</v>
      </c>
      <c r="X39" s="15"/>
      <c r="Y39" s="15"/>
      <c r="Z39" s="15"/>
    </row>
    <row r="40" spans="1:28" x14ac:dyDescent="0.3">
      <c r="A40" s="44">
        <v>3</v>
      </c>
      <c r="B40" s="3" t="s">
        <v>26</v>
      </c>
      <c r="C40" s="3"/>
      <c r="D40" s="3"/>
      <c r="E40" s="3"/>
      <c r="F40" s="3"/>
      <c r="G40" s="3"/>
      <c r="H40" s="3"/>
      <c r="I40" s="3"/>
      <c r="J40" s="23">
        <f>(S35)/907200</f>
        <v>0</v>
      </c>
      <c r="K40" s="23">
        <f>J40*Yrs_Effectiveness</f>
        <v>0</v>
      </c>
      <c r="L40" s="8" t="s">
        <v>41</v>
      </c>
      <c r="X40" s="15"/>
      <c r="Y40" s="15"/>
      <c r="Z40" s="15"/>
    </row>
    <row r="41" spans="1:28" x14ac:dyDescent="0.3">
      <c r="A41" s="44">
        <v>4</v>
      </c>
      <c r="B41" s="3" t="s">
        <v>27</v>
      </c>
      <c r="C41" s="3"/>
      <c r="D41" s="3"/>
      <c r="E41" s="3"/>
      <c r="F41" s="3"/>
      <c r="G41" s="3"/>
      <c r="H41" s="3"/>
      <c r="I41" s="3"/>
      <c r="J41" s="23">
        <f>Annual_PM_Emissions*20</f>
        <v>0</v>
      </c>
      <c r="K41" s="23">
        <f>Annual_Weighted_PM_Emissions*Yrs_Effectiveness</f>
        <v>0</v>
      </c>
      <c r="L41" s="8" t="s">
        <v>41</v>
      </c>
      <c r="X41" s="15"/>
      <c r="Y41" s="15"/>
      <c r="Z41" s="15"/>
    </row>
    <row r="42" spans="1:28" x14ac:dyDescent="0.3">
      <c r="A42" s="44">
        <v>5</v>
      </c>
      <c r="B42" s="3" t="s">
        <v>28</v>
      </c>
      <c r="C42" s="3"/>
      <c r="D42" s="3"/>
      <c r="E42" s="3"/>
      <c r="F42" s="3"/>
      <c r="G42" s="3"/>
      <c r="H42" s="3"/>
      <c r="I42" s="3"/>
      <c r="J42" s="80">
        <f>(T35)/907200</f>
        <v>0</v>
      </c>
      <c r="K42" s="80">
        <f>J42*Yrs_Effectiveness</f>
        <v>0</v>
      </c>
      <c r="L42" s="8" t="s">
        <v>41</v>
      </c>
      <c r="P42" s="59"/>
      <c r="X42" s="15"/>
      <c r="Y42" s="15"/>
      <c r="Z42" s="15"/>
    </row>
    <row r="43" spans="1:28" ht="14.25" customHeight="1" x14ac:dyDescent="0.35">
      <c r="A43" s="44">
        <v>6</v>
      </c>
      <c r="B43" s="11" t="s">
        <v>29</v>
      </c>
      <c r="C43" s="11"/>
      <c r="D43" s="11"/>
      <c r="E43" s="11"/>
      <c r="F43" s="11"/>
      <c r="G43" s="11"/>
      <c r="H43" s="11"/>
      <c r="I43" s="11"/>
      <c r="J43" s="22">
        <f>J38+J39+J40</f>
        <v>0</v>
      </c>
      <c r="K43" s="22">
        <f>K38+K39+K40</f>
        <v>0</v>
      </c>
      <c r="L43" s="12" t="s">
        <v>41</v>
      </c>
      <c r="T43" s="7"/>
      <c r="Y43" s="15"/>
      <c r="Z43" s="15"/>
      <c r="AA43" s="15"/>
    </row>
    <row r="44" spans="1:28" x14ac:dyDescent="0.3">
      <c r="A44" s="44">
        <v>7</v>
      </c>
      <c r="B44" s="3" t="s">
        <v>30</v>
      </c>
      <c r="C44" s="3"/>
      <c r="D44" s="3"/>
      <c r="E44" s="3"/>
      <c r="F44" s="3"/>
      <c r="G44" s="3"/>
      <c r="H44" s="3"/>
      <c r="I44" s="3"/>
      <c r="J44" s="14"/>
      <c r="K44" s="141" t="e">
        <f>Total_TFCA_Cost/(Lifetime_ROG_Emissions+Lifetime_NOx_Emissions+Lifetime_PM_Emissions)</f>
        <v>#DIV/0!</v>
      </c>
      <c r="L44" s="12" t="s">
        <v>42</v>
      </c>
      <c r="V44" s="15"/>
      <c r="W44" s="15"/>
      <c r="X44" s="15"/>
    </row>
    <row r="45" spans="1:28" ht="17.25" customHeight="1" thickBot="1" x14ac:dyDescent="0.4">
      <c r="A45" s="68">
        <v>8</v>
      </c>
      <c r="B45" s="238" t="s">
        <v>32</v>
      </c>
      <c r="C45" s="239"/>
      <c r="D45" s="239"/>
      <c r="E45" s="239"/>
      <c r="F45" s="239"/>
      <c r="G45" s="239"/>
      <c r="H45" s="239"/>
      <c r="I45" s="239"/>
      <c r="J45" s="240"/>
      <c r="K45" s="142" t="e">
        <f>Total_TFCA_Cost/(Lifetime_ROG_Emissions+Lifetime_NOx_Emissions+Lifetime_Weighted_PM_Emissions)</f>
        <v>#DIV/0!</v>
      </c>
      <c r="L45" s="46" t="s">
        <v>42</v>
      </c>
      <c r="M45" s="4"/>
      <c r="V45" s="15"/>
      <c r="W45" s="15"/>
      <c r="X45" s="15"/>
    </row>
    <row r="46" spans="1:28" x14ac:dyDescent="0.3">
      <c r="M46" s="1"/>
      <c r="V46" s="15"/>
      <c r="W46" s="15"/>
      <c r="X46" s="15"/>
    </row>
    <row r="78" spans="5:5" x14ac:dyDescent="0.3">
      <c r="E78" s="13"/>
    </row>
    <row r="79" spans="5:5" x14ac:dyDescent="0.3">
      <c r="E79" s="13"/>
    </row>
    <row r="80" spans="5:5" x14ac:dyDescent="0.3">
      <c r="E80" s="13"/>
    </row>
    <row r="81" spans="5:5" x14ac:dyDescent="0.3">
      <c r="E81" s="13"/>
    </row>
    <row r="82" spans="5:5" x14ac:dyDescent="0.3">
      <c r="E82" s="13"/>
    </row>
    <row r="83" spans="5:5" x14ac:dyDescent="0.3">
      <c r="E83" s="13"/>
    </row>
    <row r="84" spans="5:5" x14ac:dyDescent="0.3">
      <c r="E84" s="13"/>
    </row>
    <row r="85" spans="5:5" x14ac:dyDescent="0.3">
      <c r="E85" s="13"/>
    </row>
    <row r="86" spans="5:5" x14ac:dyDescent="0.3">
      <c r="E86" s="13"/>
    </row>
    <row r="87" spans="5:5" x14ac:dyDescent="0.3">
      <c r="E87" s="13"/>
    </row>
    <row r="88" spans="5:5" x14ac:dyDescent="0.3">
      <c r="E88" s="13"/>
    </row>
    <row r="89" spans="5:5" x14ac:dyDescent="0.3">
      <c r="E89" s="13"/>
    </row>
    <row r="90" spans="5:5" x14ac:dyDescent="0.3">
      <c r="E90" s="13"/>
    </row>
    <row r="91" spans="5:5" x14ac:dyDescent="0.3">
      <c r="E91" s="13"/>
    </row>
    <row r="92" spans="5:5" x14ac:dyDescent="0.3">
      <c r="E92" s="13"/>
    </row>
    <row r="93" spans="5:5" x14ac:dyDescent="0.3">
      <c r="E93" s="13"/>
    </row>
    <row r="94" spans="5:5" x14ac:dyDescent="0.3">
      <c r="E94" s="13"/>
    </row>
    <row r="95" spans="5:5" x14ac:dyDescent="0.3">
      <c r="E95" s="13"/>
    </row>
    <row r="96" spans="5:5" x14ac:dyDescent="0.3">
      <c r="E96" s="13"/>
    </row>
    <row r="97" spans="5:5" x14ac:dyDescent="0.3">
      <c r="E97" s="13"/>
    </row>
    <row r="98" spans="5:5" x14ac:dyDescent="0.3">
      <c r="E98" s="13"/>
    </row>
    <row r="99" spans="5:5" x14ac:dyDescent="0.3">
      <c r="E99" s="13"/>
    </row>
    <row r="100" spans="5:5" x14ac:dyDescent="0.3">
      <c r="E100" s="13"/>
    </row>
    <row r="101" spans="5:5" x14ac:dyDescent="0.3">
      <c r="E101" s="13"/>
    </row>
    <row r="102" spans="5:5" x14ac:dyDescent="0.3">
      <c r="E102" s="13"/>
    </row>
    <row r="103" spans="5:5" x14ac:dyDescent="0.3">
      <c r="E103" s="13"/>
    </row>
    <row r="104" spans="5:5" x14ac:dyDescent="0.3">
      <c r="E104" s="13"/>
    </row>
    <row r="105" spans="5:5" x14ac:dyDescent="0.3">
      <c r="E105" s="13"/>
    </row>
    <row r="106" spans="5:5" x14ac:dyDescent="0.3">
      <c r="E106" s="13"/>
    </row>
    <row r="107" spans="5:5" x14ac:dyDescent="0.3">
      <c r="E107" s="13"/>
    </row>
    <row r="108" spans="5:5" x14ac:dyDescent="0.3">
      <c r="E108" s="13"/>
    </row>
    <row r="109" spans="5:5" x14ac:dyDescent="0.3">
      <c r="E109" s="13"/>
    </row>
    <row r="110" spans="5:5" x14ac:dyDescent="0.3">
      <c r="E110" s="13"/>
    </row>
    <row r="111" spans="5:5" x14ac:dyDescent="0.3">
      <c r="E111" s="13"/>
    </row>
    <row r="112" spans="5:5" x14ac:dyDescent="0.3">
      <c r="E112" s="13"/>
    </row>
    <row r="113" spans="5:5" x14ac:dyDescent="0.3">
      <c r="E113" s="13"/>
    </row>
    <row r="114" spans="5:5" x14ac:dyDescent="0.3">
      <c r="E114" s="13"/>
    </row>
    <row r="115" spans="5:5" x14ac:dyDescent="0.3">
      <c r="E115" s="13"/>
    </row>
    <row r="116" spans="5:5" x14ac:dyDescent="0.3">
      <c r="E116" s="13"/>
    </row>
    <row r="117" spans="5:5" x14ac:dyDescent="0.3">
      <c r="E117" s="13"/>
    </row>
    <row r="118" spans="5:5" x14ac:dyDescent="0.3">
      <c r="E118" s="13"/>
    </row>
    <row r="119" spans="5:5" x14ac:dyDescent="0.3">
      <c r="E119" s="13"/>
    </row>
    <row r="120" spans="5:5" x14ac:dyDescent="0.3">
      <c r="E120" s="13"/>
    </row>
    <row r="121" spans="5:5" x14ac:dyDescent="0.3">
      <c r="E121" s="13"/>
    </row>
    <row r="122" spans="5:5" x14ac:dyDescent="0.3">
      <c r="E122" s="13"/>
    </row>
    <row r="123" spans="5:5" x14ac:dyDescent="0.3">
      <c r="E123" s="13"/>
    </row>
    <row r="124" spans="5:5" x14ac:dyDescent="0.3">
      <c r="E124" s="13"/>
    </row>
    <row r="125" spans="5:5" x14ac:dyDescent="0.3">
      <c r="E125" s="13"/>
    </row>
    <row r="126" spans="5:5" x14ac:dyDescent="0.3">
      <c r="E126" s="13"/>
    </row>
    <row r="127" spans="5:5" x14ac:dyDescent="0.3">
      <c r="E127" s="13"/>
    </row>
    <row r="128" spans="5:5" x14ac:dyDescent="0.3">
      <c r="E128" s="13"/>
    </row>
    <row r="129" spans="5:5" x14ac:dyDescent="0.3">
      <c r="E129" s="13"/>
    </row>
    <row r="130" spans="5:5" x14ac:dyDescent="0.3">
      <c r="E130" s="13"/>
    </row>
    <row r="131" spans="5:5" x14ac:dyDescent="0.3">
      <c r="E131" s="13"/>
    </row>
    <row r="132" spans="5:5" x14ac:dyDescent="0.3">
      <c r="E132" s="13"/>
    </row>
    <row r="133" spans="5:5" x14ac:dyDescent="0.3">
      <c r="E133" s="13"/>
    </row>
    <row r="134" spans="5:5" x14ac:dyDescent="0.3">
      <c r="E134" s="13"/>
    </row>
    <row r="135" spans="5:5" x14ac:dyDescent="0.3">
      <c r="E135" s="13"/>
    </row>
    <row r="136" spans="5:5" x14ac:dyDescent="0.3">
      <c r="E136" s="13"/>
    </row>
  </sheetData>
  <sheetProtection algorithmName="SHA-512" hashValue="2p7MfpGHc2uPPixCoCYfrLpCy6nE+hCvrGOuVptyW7GMIv4DasU/SL5ca2r4RE7Z3dR7IYsK+/6C3VrL9EYfjQ==" saltValue="QfbXhDPLbVPhduMpS1p8jA==" spinCount="100000" sheet="1" insertRows="0"/>
  <mergeCells count="7">
    <mergeCell ref="A14:U14"/>
    <mergeCell ref="A7:C7"/>
    <mergeCell ref="B45:J45"/>
    <mergeCell ref="I17:L17"/>
    <mergeCell ref="M17:P17"/>
    <mergeCell ref="Q17:T17"/>
    <mergeCell ref="A18:H18"/>
  </mergeCells>
  <phoneticPr fontId="0" type="noConversion"/>
  <pageMargins left="0.5" right="0.5" top="0.75" bottom="0.75" header="0.5" footer="0.5"/>
  <pageSetup scale="58" orientation="landscape" r:id="rId1"/>
  <headerFooter alignWithMargins="0">
    <oddFooter>&amp;C&amp;F&amp;R&amp;D &amp;T]</oddFooter>
  </headerFooter>
  <customProperties>
    <customPr name="f9cd7630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7E70B77-E826-4430-97FF-48C6FCFF006F}">
          <x14:formula1>
            <xm:f>'Emission Factors'!$A$27:$A$32</xm:f>
          </x14:formula1>
          <xm:sqref>F19:F34</xm:sqref>
        </x14:dataValidation>
        <x14:dataValidation type="list" allowBlank="1" showInputMessage="1" showErrorMessage="1" xr:uid="{C14D1BAD-535A-4338-8AFD-446C1AB92655}">
          <x14:formula1>
            <xm:f>'Emission Factors'!$A$35:$A$37</xm:f>
          </x14:formula1>
          <xm:sqref>E19:E34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
  <sheetViews>
    <sheetView workbookViewId="0">
      <selection activeCell="J35" sqref="J35"/>
    </sheetView>
  </sheetViews>
  <sheetFormatPr defaultColWidth="8.54296875" defaultRowHeight="13" x14ac:dyDescent="0.3"/>
  <sheetData>
    <row r="1" spans="1:11" ht="16" thickBot="1" x14ac:dyDescent="0.4">
      <c r="A1" s="27" t="s">
        <v>63</v>
      </c>
      <c r="B1" s="28"/>
      <c r="C1" s="28"/>
      <c r="D1" s="28"/>
      <c r="E1" s="28"/>
      <c r="F1" s="28"/>
      <c r="G1" s="28"/>
      <c r="H1" s="28"/>
      <c r="I1" s="28"/>
      <c r="J1" s="28"/>
      <c r="K1" s="28"/>
    </row>
    <row r="3" spans="1:11" x14ac:dyDescent="0.3">
      <c r="A3" s="89" t="s">
        <v>69</v>
      </c>
    </row>
    <row r="5" spans="1:11" x14ac:dyDescent="0.3">
      <c r="A5" t="s">
        <v>196</v>
      </c>
    </row>
  </sheetData>
  <phoneticPr fontId="21" type="noConversion"/>
  <pageMargins left="0.75" right="0.75" top="1" bottom="1" header="0.5" footer="0.5"/>
  <pageSetup orientation="landscape" r:id="rId1"/>
  <headerFooter alignWithMargins="0"/>
  <customProperties>
    <customPr name="ff49511e8"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95E5-8836-4B59-8C78-3A4DB40FCA4C}">
  <sheetPr codeName="Sheet5">
    <pageSetUpPr fitToPage="1"/>
  </sheetPr>
  <dimension ref="A1:K225"/>
  <sheetViews>
    <sheetView zoomScale="90" zoomScaleNormal="90" workbookViewId="0">
      <selection activeCell="E26" sqref="E26"/>
    </sheetView>
  </sheetViews>
  <sheetFormatPr defaultColWidth="8.54296875" defaultRowHeight="13" x14ac:dyDescent="0.3"/>
  <cols>
    <col min="1" max="1" width="26.7265625" customWidth="1"/>
    <col min="2" max="3" width="18.1796875" customWidth="1"/>
    <col min="4" max="4" width="12.453125" customWidth="1"/>
    <col min="5" max="5" width="19.1796875" customWidth="1"/>
    <col min="6" max="6" width="10.54296875" customWidth="1"/>
    <col min="7" max="7" width="11.54296875" customWidth="1"/>
    <col min="8" max="8" width="12.453125" customWidth="1"/>
    <col min="9" max="9" width="11.54296875" customWidth="1"/>
    <col min="10" max="10" width="12.7265625" customWidth="1"/>
    <col min="11" max="11" width="14.453125" customWidth="1"/>
    <col min="12" max="12" width="9.54296875" customWidth="1"/>
    <col min="13" max="13" width="12.54296875" customWidth="1"/>
    <col min="14" max="15" width="11.54296875" customWidth="1"/>
    <col min="16" max="16" width="13.453125" customWidth="1"/>
    <col min="17" max="17" width="9.7265625" customWidth="1"/>
    <col min="18" max="18" width="13.7265625" customWidth="1"/>
    <col min="19" max="19" width="9.453125" customWidth="1"/>
    <col min="20" max="20" width="10" customWidth="1"/>
    <col min="21" max="21" width="12.54296875" bestFit="1" customWidth="1"/>
  </cols>
  <sheetData>
    <row r="1" spans="1:11" ht="23" x14ac:dyDescent="0.5">
      <c r="A1" s="30" t="s">
        <v>134</v>
      </c>
    </row>
    <row r="2" spans="1:11" ht="20" x14ac:dyDescent="0.4">
      <c r="A2" s="67" t="s">
        <v>210</v>
      </c>
    </row>
    <row r="3" spans="1:11" x14ac:dyDescent="0.3">
      <c r="A3" s="9" t="s">
        <v>214</v>
      </c>
    </row>
    <row r="4" spans="1:11" ht="13.5" thickBot="1" x14ac:dyDescent="0.35">
      <c r="A4" s="201"/>
    </row>
    <row r="5" spans="1:11" x14ac:dyDescent="0.3">
      <c r="A5" s="277" t="s">
        <v>84</v>
      </c>
      <c r="B5" s="278"/>
      <c r="C5" s="278"/>
      <c r="D5" s="278"/>
      <c r="E5" s="278"/>
      <c r="F5" s="278"/>
      <c r="G5" s="278"/>
      <c r="H5" s="278"/>
      <c r="I5" s="278"/>
      <c r="J5" s="278"/>
      <c r="K5" s="279"/>
    </row>
    <row r="6" spans="1:11" ht="13.5" thickBot="1" x14ac:dyDescent="0.35">
      <c r="A6" s="280" t="s">
        <v>79</v>
      </c>
      <c r="B6" s="281" t="s">
        <v>20</v>
      </c>
      <c r="C6" s="282" t="s">
        <v>111</v>
      </c>
      <c r="D6" s="285" t="s">
        <v>78</v>
      </c>
      <c r="E6" s="286"/>
      <c r="F6" s="286"/>
      <c r="G6" s="286"/>
      <c r="H6" s="286"/>
      <c r="I6" s="286"/>
      <c r="J6" s="286"/>
      <c r="K6" s="287"/>
    </row>
    <row r="7" spans="1:11" x14ac:dyDescent="0.3">
      <c r="A7" s="262"/>
      <c r="B7" s="265"/>
      <c r="C7" s="283"/>
      <c r="D7" s="288" t="s">
        <v>106</v>
      </c>
      <c r="E7" s="273"/>
      <c r="F7" s="273"/>
      <c r="G7" s="274"/>
      <c r="H7" s="289" t="s">
        <v>138</v>
      </c>
      <c r="I7" s="290"/>
      <c r="J7" s="290"/>
      <c r="K7" s="291"/>
    </row>
    <row r="8" spans="1:11" ht="13.5" thickBot="1" x14ac:dyDescent="0.35">
      <c r="A8" s="263"/>
      <c r="B8" s="266"/>
      <c r="C8" s="284"/>
      <c r="D8" s="106" t="s">
        <v>46</v>
      </c>
      <c r="E8" s="107" t="s">
        <v>82</v>
      </c>
      <c r="F8" s="107" t="s">
        <v>83</v>
      </c>
      <c r="G8" s="108" t="s">
        <v>47</v>
      </c>
      <c r="H8" s="149" t="s">
        <v>46</v>
      </c>
      <c r="I8" s="150" t="s">
        <v>82</v>
      </c>
      <c r="J8" s="150" t="s">
        <v>83</v>
      </c>
      <c r="K8" s="151" t="s">
        <v>47</v>
      </c>
    </row>
    <row r="9" spans="1:11" x14ac:dyDescent="0.3">
      <c r="A9" s="292" t="s">
        <v>85</v>
      </c>
      <c r="B9" s="294" t="s">
        <v>87</v>
      </c>
      <c r="C9" s="105">
        <v>2026</v>
      </c>
      <c r="D9" s="166">
        <v>2.0166450672119103</v>
      </c>
      <c r="E9" s="167">
        <v>0.36160849875628337</v>
      </c>
      <c r="F9" s="167">
        <v>2.9091942841949041E-3</v>
      </c>
      <c r="G9" s="168">
        <v>184.74567724392062</v>
      </c>
      <c r="H9" s="296" t="s">
        <v>87</v>
      </c>
      <c r="I9" s="297"/>
      <c r="J9" s="297"/>
      <c r="K9" s="298"/>
    </row>
    <row r="10" spans="1:11" ht="13.5" thickBot="1" x14ac:dyDescent="0.35">
      <c r="A10" s="293"/>
      <c r="B10" s="295"/>
      <c r="C10" s="163">
        <v>2027</v>
      </c>
      <c r="D10" s="169">
        <v>2.0225487273305065</v>
      </c>
      <c r="E10" s="170">
        <v>0.36165418089627016</v>
      </c>
      <c r="F10" s="170">
        <v>2.9121451999060068E-3</v>
      </c>
      <c r="G10" s="171">
        <v>184.76511143917398</v>
      </c>
      <c r="H10" s="299" t="s">
        <v>87</v>
      </c>
      <c r="I10" s="300"/>
      <c r="J10" s="300"/>
      <c r="K10" s="301"/>
    </row>
    <row r="11" spans="1:11" x14ac:dyDescent="0.3">
      <c r="A11" s="292" t="s">
        <v>107</v>
      </c>
      <c r="B11" s="294" t="s">
        <v>88</v>
      </c>
      <c r="C11" s="105">
        <v>2026</v>
      </c>
      <c r="D11" s="166">
        <v>2.0426719029627838E-2</v>
      </c>
      <c r="E11" s="167">
        <v>2.0725685648766319E-2</v>
      </c>
      <c r="F11" s="167">
        <v>7.5672551914648565E-4</v>
      </c>
      <c r="G11" s="168">
        <v>197.74173217798992</v>
      </c>
      <c r="H11" s="181">
        <v>0</v>
      </c>
      <c r="I11" s="182">
        <v>0</v>
      </c>
      <c r="J11" s="182">
        <v>0</v>
      </c>
      <c r="K11" s="183">
        <v>0</v>
      </c>
    </row>
    <row r="12" spans="1:11" ht="13.5" thickBot="1" x14ac:dyDescent="0.35">
      <c r="A12" s="302"/>
      <c r="B12" s="303"/>
      <c r="C12" s="163">
        <v>2027</v>
      </c>
      <c r="D12" s="172">
        <v>2.0316132471603784E-2</v>
      </c>
      <c r="E12" s="173">
        <v>2.0605768616836457E-2</v>
      </c>
      <c r="F12" s="173">
        <v>6.0397225184986457E-4</v>
      </c>
      <c r="G12" s="174">
        <v>197.22206409882307</v>
      </c>
      <c r="H12" s="184">
        <v>0</v>
      </c>
      <c r="I12" s="185">
        <v>0</v>
      </c>
      <c r="J12" s="185">
        <v>0</v>
      </c>
      <c r="K12" s="186">
        <v>0</v>
      </c>
    </row>
    <row r="13" spans="1:11" x14ac:dyDescent="0.3">
      <c r="A13" s="292" t="s">
        <v>110</v>
      </c>
      <c r="B13" s="294" t="s">
        <v>88</v>
      </c>
      <c r="C13" s="105">
        <v>2026</v>
      </c>
      <c r="D13" s="166">
        <v>2.6793898660176344E-2</v>
      </c>
      <c r="E13" s="167">
        <v>2.751552296426258E-2</v>
      </c>
      <c r="F13" s="180">
        <v>8.3724799085719008E-4</v>
      </c>
      <c r="G13" s="178">
        <v>262.10444868997098</v>
      </c>
      <c r="H13" s="181">
        <v>0</v>
      </c>
      <c r="I13" s="182">
        <v>0</v>
      </c>
      <c r="J13" s="182">
        <v>0</v>
      </c>
      <c r="K13" s="183">
        <v>0</v>
      </c>
    </row>
    <row r="14" spans="1:11" ht="13.5" thickBot="1" x14ac:dyDescent="0.35">
      <c r="A14" s="302"/>
      <c r="B14" s="303"/>
      <c r="C14" s="163">
        <v>2027</v>
      </c>
      <c r="D14" s="172">
        <v>2.7008302414606153E-2</v>
      </c>
      <c r="E14" s="173">
        <v>2.763534123439769E-2</v>
      </c>
      <c r="F14" s="173">
        <v>6.6742287966932282E-4</v>
      </c>
      <c r="G14" s="179">
        <v>261.2685484002364</v>
      </c>
      <c r="H14" s="184">
        <v>0</v>
      </c>
      <c r="I14" s="185">
        <v>0</v>
      </c>
      <c r="J14" s="185">
        <v>0</v>
      </c>
      <c r="K14" s="186">
        <v>0</v>
      </c>
    </row>
    <row r="15" spans="1:11" x14ac:dyDescent="0.3">
      <c r="A15" s="292" t="s">
        <v>86</v>
      </c>
      <c r="B15" s="294" t="s">
        <v>89</v>
      </c>
      <c r="C15" s="105">
        <v>2026</v>
      </c>
      <c r="D15" s="166">
        <v>2.6248019670482646E-2</v>
      </c>
      <c r="E15" s="167">
        <v>2.6806191674766267E-2</v>
      </c>
      <c r="F15" s="180">
        <v>8.1423836409977605E-4</v>
      </c>
      <c r="G15" s="168">
        <v>312.22843597204036</v>
      </c>
      <c r="H15" s="181">
        <v>0</v>
      </c>
      <c r="I15" s="182">
        <v>0</v>
      </c>
      <c r="J15" s="182">
        <v>0</v>
      </c>
      <c r="K15" s="183">
        <v>0</v>
      </c>
    </row>
    <row r="16" spans="1:11" ht="13.5" thickBot="1" x14ac:dyDescent="0.35">
      <c r="A16" s="302"/>
      <c r="B16" s="303"/>
      <c r="C16" s="163">
        <v>2027</v>
      </c>
      <c r="D16" s="172">
        <v>2.6494187057434785E-2</v>
      </c>
      <c r="E16" s="173">
        <v>2.6952122037537413E-2</v>
      </c>
      <c r="F16" s="173">
        <v>6.4930335361511337E-4</v>
      </c>
      <c r="G16" s="174">
        <v>311.27998296976642</v>
      </c>
      <c r="H16" s="184">
        <v>0</v>
      </c>
      <c r="I16" s="185">
        <v>0</v>
      </c>
      <c r="J16" s="185">
        <v>0</v>
      </c>
      <c r="K16" s="186">
        <v>0</v>
      </c>
    </row>
    <row r="17" spans="1:11" ht="13.5" thickBot="1" x14ac:dyDescent="0.35">
      <c r="A17" s="292" t="s">
        <v>108</v>
      </c>
      <c r="B17" s="294" t="s">
        <v>90</v>
      </c>
      <c r="C17" s="105">
        <v>2026</v>
      </c>
      <c r="D17" s="166">
        <v>4.8313341478529559E-2</v>
      </c>
      <c r="E17" s="167">
        <v>0.10887280224392448</v>
      </c>
      <c r="F17" s="167">
        <v>3.4117850981903097E-3</v>
      </c>
      <c r="G17" s="168">
        <v>618.50729240905594</v>
      </c>
      <c r="H17" s="184">
        <v>0</v>
      </c>
      <c r="I17" s="185">
        <v>0</v>
      </c>
      <c r="J17" s="185">
        <v>0</v>
      </c>
      <c r="K17" s="186">
        <v>0</v>
      </c>
    </row>
    <row r="18" spans="1:11" ht="13.5" thickBot="1" x14ac:dyDescent="0.35">
      <c r="A18" s="293"/>
      <c r="B18" s="295"/>
      <c r="C18" s="163">
        <v>2027</v>
      </c>
      <c r="D18" s="169">
        <v>4.5707362613149179E-2</v>
      </c>
      <c r="E18" s="170">
        <v>0.10303441618005406</v>
      </c>
      <c r="F18" s="170">
        <v>3.222953343267638E-3</v>
      </c>
      <c r="G18" s="171">
        <v>584.16338862639282</v>
      </c>
      <c r="H18" s="184">
        <v>0</v>
      </c>
      <c r="I18" s="185">
        <v>0</v>
      </c>
      <c r="J18" s="185">
        <v>0</v>
      </c>
      <c r="K18" s="186">
        <v>0</v>
      </c>
    </row>
    <row r="19" spans="1:11" ht="13.5" thickBot="1" x14ac:dyDescent="0.35">
      <c r="A19" s="292" t="s">
        <v>109</v>
      </c>
      <c r="B19" s="294" t="s">
        <v>91</v>
      </c>
      <c r="C19" s="105">
        <v>2026</v>
      </c>
      <c r="D19" s="166">
        <v>6.2592886475608095E-2</v>
      </c>
      <c r="E19" s="167">
        <v>0.1272011704418777</v>
      </c>
      <c r="F19" s="167">
        <v>5.6294423704913998E-3</v>
      </c>
      <c r="G19" s="168">
        <v>664.30087603534434</v>
      </c>
      <c r="H19" s="184">
        <v>0</v>
      </c>
      <c r="I19" s="185">
        <v>0</v>
      </c>
      <c r="J19" s="185">
        <v>0</v>
      </c>
      <c r="K19" s="186">
        <v>0</v>
      </c>
    </row>
    <row r="20" spans="1:11" ht="13.5" thickBot="1" x14ac:dyDescent="0.35">
      <c r="A20" s="302"/>
      <c r="B20" s="303"/>
      <c r="C20" s="163">
        <v>2027</v>
      </c>
      <c r="D20" s="175">
        <v>5.9154740874093566E-2</v>
      </c>
      <c r="E20" s="176">
        <v>0.12024776054837188</v>
      </c>
      <c r="F20" s="176">
        <v>5.3179922444389705E-3</v>
      </c>
      <c r="G20" s="177">
        <v>627.41045878788327</v>
      </c>
      <c r="H20" s="184">
        <v>0</v>
      </c>
      <c r="I20" s="185">
        <v>0</v>
      </c>
      <c r="J20" s="185">
        <v>0</v>
      </c>
      <c r="K20" s="186">
        <v>0</v>
      </c>
    </row>
    <row r="21" spans="1:11" ht="14" x14ac:dyDescent="0.3">
      <c r="A21" s="102"/>
    </row>
    <row r="22" spans="1:11" ht="14" x14ac:dyDescent="0.3">
      <c r="A22" s="102"/>
    </row>
    <row r="23" spans="1:11" x14ac:dyDescent="0.3">
      <c r="A23" s="85"/>
      <c r="D23" s="103"/>
      <c r="E23" s="103"/>
      <c r="F23" s="103"/>
      <c r="G23" s="103"/>
      <c r="H23" s="104"/>
      <c r="I23" s="104"/>
      <c r="J23" s="104"/>
      <c r="K23" s="104"/>
    </row>
    <row r="24" spans="1:11" x14ac:dyDescent="0.3">
      <c r="D24" s="103"/>
      <c r="E24" s="103"/>
      <c r="F24" s="103"/>
      <c r="G24" s="103"/>
    </row>
    <row r="26" spans="1:11" x14ac:dyDescent="0.3">
      <c r="A26" s="84" t="s">
        <v>97</v>
      </c>
    </row>
    <row r="27" spans="1:11" x14ac:dyDescent="0.3">
      <c r="A27" s="92" t="s">
        <v>98</v>
      </c>
    </row>
    <row r="28" spans="1:11" x14ac:dyDescent="0.3">
      <c r="A28" s="92" t="s">
        <v>112</v>
      </c>
    </row>
    <row r="29" spans="1:11" x14ac:dyDescent="0.3">
      <c r="A29" s="92" t="s">
        <v>100</v>
      </c>
    </row>
    <row r="30" spans="1:11" x14ac:dyDescent="0.3">
      <c r="A30" s="92" t="s">
        <v>132</v>
      </c>
    </row>
    <row r="31" spans="1:11" x14ac:dyDescent="0.3">
      <c r="A31" s="92" t="s">
        <v>113</v>
      </c>
    </row>
    <row r="32" spans="1:11" x14ac:dyDescent="0.3">
      <c r="A32" s="92" t="s">
        <v>114</v>
      </c>
    </row>
    <row r="33" spans="1:1" x14ac:dyDescent="0.3">
      <c r="A33" s="85"/>
    </row>
    <row r="34" spans="1:1" x14ac:dyDescent="0.3">
      <c r="A34" s="82" t="s">
        <v>94</v>
      </c>
    </row>
    <row r="35" spans="1:1" x14ac:dyDescent="0.3">
      <c r="A35" s="147" t="s">
        <v>87</v>
      </c>
    </row>
    <row r="36" spans="1:1" x14ac:dyDescent="0.3">
      <c r="A36" s="148" t="s">
        <v>80</v>
      </c>
    </row>
    <row r="37" spans="1:1" x14ac:dyDescent="0.3">
      <c r="A37" s="57" t="s">
        <v>81</v>
      </c>
    </row>
    <row r="40" spans="1:1" x14ac:dyDescent="0.3">
      <c r="A40" s="85" t="s">
        <v>103</v>
      </c>
    </row>
    <row r="41" spans="1:1" x14ac:dyDescent="0.3">
      <c r="A41" t="s">
        <v>144</v>
      </c>
    </row>
    <row r="42" spans="1:1" x14ac:dyDescent="0.3">
      <c r="A42" t="s">
        <v>101</v>
      </c>
    </row>
    <row r="43" spans="1:1" x14ac:dyDescent="0.3">
      <c r="A43" t="s">
        <v>142</v>
      </c>
    </row>
    <row r="44" spans="1:1" x14ac:dyDescent="0.3">
      <c r="A44" t="s">
        <v>147</v>
      </c>
    </row>
    <row r="45" spans="1:1" x14ac:dyDescent="0.3">
      <c r="A45" t="s">
        <v>102</v>
      </c>
    </row>
    <row r="46" spans="1:1" x14ac:dyDescent="0.3">
      <c r="A46" t="s">
        <v>105</v>
      </c>
    </row>
    <row r="47" spans="1:1" x14ac:dyDescent="0.3">
      <c r="A47" t="s">
        <v>146</v>
      </c>
    </row>
    <row r="48" spans="1:1" x14ac:dyDescent="0.3">
      <c r="A48" t="s">
        <v>139</v>
      </c>
    </row>
    <row r="49" spans="1:7" x14ac:dyDescent="0.3">
      <c r="A49" t="s">
        <v>145</v>
      </c>
    </row>
    <row r="50" spans="1:7" x14ac:dyDescent="0.3">
      <c r="A50" s="202" t="s">
        <v>148</v>
      </c>
    </row>
    <row r="51" spans="1:7" x14ac:dyDescent="0.3">
      <c r="A51" s="202" t="s">
        <v>149</v>
      </c>
    </row>
    <row r="53" spans="1:7" x14ac:dyDescent="0.3">
      <c r="A53" t="s">
        <v>92</v>
      </c>
      <c r="B53">
        <v>907185</v>
      </c>
      <c r="D53" t="s">
        <v>93</v>
      </c>
    </row>
    <row r="54" spans="1:7" ht="13.5" thickBot="1" x14ac:dyDescent="0.35"/>
    <row r="55" spans="1:7" ht="13.5" thickBot="1" x14ac:dyDescent="0.35">
      <c r="A55" s="258" t="s">
        <v>136</v>
      </c>
      <c r="B55" s="259"/>
      <c r="C55" s="259"/>
      <c r="D55" s="259"/>
      <c r="E55" s="259"/>
      <c r="F55" s="259"/>
      <c r="G55" s="260"/>
    </row>
    <row r="56" spans="1:7" ht="13.5" thickBot="1" x14ac:dyDescent="0.35">
      <c r="A56" s="261" t="s">
        <v>79</v>
      </c>
      <c r="B56" s="264" t="s">
        <v>20</v>
      </c>
      <c r="C56" s="267" t="s">
        <v>137</v>
      </c>
      <c r="D56" s="270" t="s">
        <v>78</v>
      </c>
      <c r="E56" s="270"/>
      <c r="F56" s="270"/>
      <c r="G56" s="271"/>
    </row>
    <row r="57" spans="1:7" x14ac:dyDescent="0.3">
      <c r="A57" s="262"/>
      <c r="B57" s="265"/>
      <c r="C57" s="268"/>
      <c r="D57" s="272" t="s">
        <v>106</v>
      </c>
      <c r="E57" s="273"/>
      <c r="F57" s="273"/>
      <c r="G57" s="274"/>
    </row>
    <row r="58" spans="1:7" ht="13.5" thickBot="1" x14ac:dyDescent="0.35">
      <c r="A58" s="263"/>
      <c r="B58" s="266"/>
      <c r="C58" s="269"/>
      <c r="D58" s="162" t="s">
        <v>46</v>
      </c>
      <c r="E58" s="160" t="s">
        <v>82</v>
      </c>
      <c r="F58" s="160" t="s">
        <v>83</v>
      </c>
      <c r="G58" s="161" t="s">
        <v>47</v>
      </c>
    </row>
    <row r="59" spans="1:7" x14ac:dyDescent="0.3">
      <c r="A59" s="276" t="s">
        <v>85</v>
      </c>
      <c r="B59" s="275" t="s">
        <v>87</v>
      </c>
      <c r="C59" s="155">
        <v>1999</v>
      </c>
      <c r="D59" s="153">
        <v>16.6299995461919</v>
      </c>
      <c r="E59" s="153">
        <v>1.5630894113846048</v>
      </c>
      <c r="F59" s="153">
        <v>0</v>
      </c>
      <c r="G59" s="154">
        <v>285.56796269984943</v>
      </c>
    </row>
    <row r="60" spans="1:7" x14ac:dyDescent="0.3">
      <c r="A60" s="256"/>
      <c r="B60" s="252"/>
      <c r="C60" s="155">
        <v>2000</v>
      </c>
      <c r="D60" s="152">
        <v>15.981147976638018</v>
      </c>
      <c r="E60" s="152">
        <v>1.5511337067645909</v>
      </c>
      <c r="F60" s="152">
        <v>0</v>
      </c>
      <c r="G60" s="156">
        <v>282.31939146565605</v>
      </c>
    </row>
    <row r="61" spans="1:7" x14ac:dyDescent="0.3">
      <c r="A61" s="256"/>
      <c r="B61" s="252"/>
      <c r="C61" s="155">
        <v>2001</v>
      </c>
      <c r="D61" s="152">
        <v>15.445648789393678</v>
      </c>
      <c r="E61" s="152">
        <v>1.5388585324325565</v>
      </c>
      <c r="F61" s="152">
        <v>0</v>
      </c>
      <c r="G61" s="156">
        <v>279.40484228132004</v>
      </c>
    </row>
    <row r="62" spans="1:7" x14ac:dyDescent="0.3">
      <c r="A62" s="256"/>
      <c r="B62" s="252"/>
      <c r="C62" s="155">
        <v>2002</v>
      </c>
      <c r="D62" s="152">
        <v>14.868547993019964</v>
      </c>
      <c r="E62" s="152">
        <v>1.529072804618093</v>
      </c>
      <c r="F62" s="152">
        <v>0</v>
      </c>
      <c r="G62" s="156">
        <v>276.54177782843101</v>
      </c>
    </row>
    <row r="63" spans="1:7" x14ac:dyDescent="0.3">
      <c r="A63" s="256"/>
      <c r="B63" s="252"/>
      <c r="C63" s="155">
        <v>2003</v>
      </c>
      <c r="D63" s="152">
        <v>14.309067853983455</v>
      </c>
      <c r="E63" s="152">
        <v>1.5190000892543538</v>
      </c>
      <c r="F63" s="152">
        <v>0</v>
      </c>
      <c r="G63" s="156">
        <v>273.83536819839361</v>
      </c>
    </row>
    <row r="64" spans="1:7" x14ac:dyDescent="0.3">
      <c r="A64" s="256"/>
      <c r="B64" s="252"/>
      <c r="C64" s="155">
        <v>2004</v>
      </c>
      <c r="D64" s="152">
        <v>13.665394802223878</v>
      </c>
      <c r="E64" s="152">
        <v>1.5255277156639142</v>
      </c>
      <c r="F64" s="152">
        <v>0</v>
      </c>
      <c r="G64" s="156">
        <v>275.57064115327961</v>
      </c>
    </row>
    <row r="65" spans="1:7" x14ac:dyDescent="0.3">
      <c r="A65" s="256"/>
      <c r="B65" s="252"/>
      <c r="C65" s="155">
        <v>2005</v>
      </c>
      <c r="D65" s="152">
        <v>13.180864767408066</v>
      </c>
      <c r="E65" s="152">
        <v>1.5149922264371618</v>
      </c>
      <c r="F65" s="152">
        <v>0</v>
      </c>
      <c r="G65" s="156">
        <v>273.13012192919069</v>
      </c>
    </row>
    <row r="66" spans="1:7" x14ac:dyDescent="0.3">
      <c r="A66" s="256"/>
      <c r="B66" s="252"/>
      <c r="C66" s="155">
        <v>2006</v>
      </c>
      <c r="D66" s="152">
        <v>12.753458559575602</v>
      </c>
      <c r="E66" s="152">
        <v>1.5046730453844788</v>
      </c>
      <c r="F66" s="152">
        <v>0</v>
      </c>
      <c r="G66" s="156">
        <v>271.09547411808626</v>
      </c>
    </row>
    <row r="67" spans="1:7" x14ac:dyDescent="0.3">
      <c r="A67" s="256"/>
      <c r="B67" s="252"/>
      <c r="C67" s="155">
        <v>2007</v>
      </c>
      <c r="D67" s="152">
        <v>11.742133641256876</v>
      </c>
      <c r="E67" s="152">
        <v>1.4953679842074286</v>
      </c>
      <c r="F67" s="152">
        <v>0</v>
      </c>
      <c r="G67" s="156">
        <v>268.93533647834698</v>
      </c>
    </row>
    <row r="68" spans="1:7" x14ac:dyDescent="0.3">
      <c r="A68" s="256"/>
      <c r="B68" s="252"/>
      <c r="C68" s="155">
        <v>2008</v>
      </c>
      <c r="D68" s="152">
        <v>7.7573097797989341</v>
      </c>
      <c r="E68" s="152">
        <v>0.5695259945904052</v>
      </c>
      <c r="F68" s="152">
        <v>0</v>
      </c>
      <c r="G68" s="156">
        <v>209.32321879278058</v>
      </c>
    </row>
    <row r="69" spans="1:7" x14ac:dyDescent="0.3">
      <c r="A69" s="256"/>
      <c r="B69" s="252"/>
      <c r="C69" s="155">
        <v>2009</v>
      </c>
      <c r="D69" s="152">
        <v>5.9770129138759867</v>
      </c>
      <c r="E69" s="152">
        <v>0.56737196574614923</v>
      </c>
      <c r="F69" s="152">
        <v>0</v>
      </c>
      <c r="G69" s="156">
        <v>209.01844950297408</v>
      </c>
    </row>
    <row r="70" spans="1:7" x14ac:dyDescent="0.3">
      <c r="A70" s="256"/>
      <c r="B70" s="252"/>
      <c r="C70" s="155">
        <v>2010</v>
      </c>
      <c r="D70" s="152">
        <v>5.7416718230960733</v>
      </c>
      <c r="E70" s="152">
        <v>0.56204691970528431</v>
      </c>
      <c r="F70" s="152">
        <v>0</v>
      </c>
      <c r="G70" s="156">
        <v>207.56173626897538</v>
      </c>
    </row>
    <row r="71" spans="1:7" x14ac:dyDescent="0.3">
      <c r="A71" s="256"/>
      <c r="B71" s="252"/>
      <c r="C71" s="155">
        <v>2011</v>
      </c>
      <c r="D71" s="152">
        <v>5.5143822052158251</v>
      </c>
      <c r="E71" s="152">
        <v>0.55690915064960167</v>
      </c>
      <c r="F71" s="152">
        <v>0</v>
      </c>
      <c r="G71" s="156">
        <v>206.37451138521689</v>
      </c>
    </row>
    <row r="72" spans="1:7" x14ac:dyDescent="0.3">
      <c r="A72" s="256"/>
      <c r="B72" s="252"/>
      <c r="C72" s="155">
        <v>2012</v>
      </c>
      <c r="D72" s="152">
        <v>5.1459825831279717</v>
      </c>
      <c r="E72" s="152">
        <v>0.55361843773577202</v>
      </c>
      <c r="F72" s="152">
        <v>0</v>
      </c>
      <c r="G72" s="156">
        <v>205.66693286581818</v>
      </c>
    </row>
    <row r="73" spans="1:7" x14ac:dyDescent="0.3">
      <c r="A73" s="256"/>
      <c r="B73" s="252"/>
      <c r="C73" s="155">
        <v>2013</v>
      </c>
      <c r="D73" s="152">
        <v>4.811584393570536</v>
      </c>
      <c r="E73" s="152">
        <v>0.54945069392773416</v>
      </c>
      <c r="F73" s="152">
        <v>0</v>
      </c>
      <c r="G73" s="156">
        <v>204.91347375462604</v>
      </c>
    </row>
    <row r="74" spans="1:7" x14ac:dyDescent="0.3">
      <c r="A74" s="256"/>
      <c r="B74" s="252"/>
      <c r="C74" s="155">
        <v>2014</v>
      </c>
      <c r="D74" s="152">
        <v>4.4899456476584936</v>
      </c>
      <c r="E74" s="152">
        <v>0.54290706058293947</v>
      </c>
      <c r="F74" s="152">
        <v>0</v>
      </c>
      <c r="G74" s="156">
        <v>203.48152259925735</v>
      </c>
    </row>
    <row r="75" spans="1:7" x14ac:dyDescent="0.3">
      <c r="A75" s="256"/>
      <c r="B75" s="252"/>
      <c r="C75" s="155">
        <v>2015</v>
      </c>
      <c r="D75" s="152">
        <v>4.3029550846552267</v>
      </c>
      <c r="E75" s="152">
        <v>0.53748721704087077</v>
      </c>
      <c r="F75" s="152">
        <v>0</v>
      </c>
      <c r="G75" s="156">
        <v>202.73496468888098</v>
      </c>
    </row>
    <row r="76" spans="1:7" x14ac:dyDescent="0.3">
      <c r="A76" s="256"/>
      <c r="B76" s="252"/>
      <c r="C76" s="155">
        <v>2016</v>
      </c>
      <c r="D76" s="152">
        <v>4.1146455969598241</v>
      </c>
      <c r="E76" s="152">
        <v>0.53012176187606319</v>
      </c>
      <c r="F76" s="152">
        <v>0</v>
      </c>
      <c r="G76" s="156">
        <v>201.44760340156313</v>
      </c>
    </row>
    <row r="77" spans="1:7" x14ac:dyDescent="0.3">
      <c r="A77" s="256"/>
      <c r="B77" s="252"/>
      <c r="C77" s="155">
        <v>2017</v>
      </c>
      <c r="D77" s="152">
        <v>3.8922937199314296</v>
      </c>
      <c r="E77" s="152">
        <v>0.5226190518739654</v>
      </c>
      <c r="F77" s="152">
        <v>0</v>
      </c>
      <c r="G77" s="156">
        <v>200.20510795594021</v>
      </c>
    </row>
    <row r="78" spans="1:7" x14ac:dyDescent="0.3">
      <c r="A78" s="256"/>
      <c r="B78" s="252"/>
      <c r="C78" s="155">
        <v>2018</v>
      </c>
      <c r="D78" s="152">
        <v>3.6783546467650545</v>
      </c>
      <c r="E78" s="152">
        <v>0.51410152026388733</v>
      </c>
      <c r="F78" s="152">
        <v>2.4014617299054023E-3</v>
      </c>
      <c r="G78" s="156">
        <v>199.13547445743484</v>
      </c>
    </row>
    <row r="79" spans="1:7" x14ac:dyDescent="0.3">
      <c r="A79" s="256"/>
      <c r="B79" s="252"/>
      <c r="C79" s="155">
        <v>2019</v>
      </c>
      <c r="D79" s="152">
        <v>3.4712113901393606</v>
      </c>
      <c r="E79" s="152">
        <v>0.5057063466653583</v>
      </c>
      <c r="F79" s="152">
        <v>1.2504151429982013E-3</v>
      </c>
      <c r="G79" s="156">
        <v>198.05637252064466</v>
      </c>
    </row>
    <row r="80" spans="1:7" x14ac:dyDescent="0.3">
      <c r="A80" s="256"/>
      <c r="B80" s="252"/>
      <c r="C80" s="155">
        <v>2020</v>
      </c>
      <c r="D80" s="152">
        <v>3.3680293179259309</v>
      </c>
      <c r="E80" s="152">
        <v>0.49523325867494661</v>
      </c>
      <c r="F80" s="152">
        <v>0</v>
      </c>
      <c r="G80" s="156">
        <v>196.67487743839868</v>
      </c>
    </row>
    <row r="81" spans="1:7" x14ac:dyDescent="0.3">
      <c r="A81" s="256"/>
      <c r="B81" s="252"/>
      <c r="C81" s="155">
        <v>2021</v>
      </c>
      <c r="D81" s="152">
        <v>3.1804343453552466</v>
      </c>
      <c r="E81" s="152">
        <v>0.48364386092625178</v>
      </c>
      <c r="F81" s="152">
        <v>3.3392554280095893E-3</v>
      </c>
      <c r="G81" s="156">
        <v>195.3514670794778</v>
      </c>
    </row>
    <row r="82" spans="1:7" x14ac:dyDescent="0.3">
      <c r="A82" s="256"/>
      <c r="B82" s="252"/>
      <c r="C82" s="155">
        <v>2022</v>
      </c>
      <c r="D82" s="152">
        <v>2.9866632346041784</v>
      </c>
      <c r="E82" s="152">
        <v>0.47003664645782606</v>
      </c>
      <c r="F82" s="152">
        <v>3.2612886381349678E-3</v>
      </c>
      <c r="G82" s="156">
        <v>193.90527394850679</v>
      </c>
    </row>
    <row r="83" spans="1:7" x14ac:dyDescent="0.3">
      <c r="A83" s="256"/>
      <c r="B83" s="252"/>
      <c r="C83" s="155">
        <v>2023</v>
      </c>
      <c r="D83" s="164">
        <v>2.7845083244362425</v>
      </c>
      <c r="E83" s="164">
        <v>0.45451330974373383</v>
      </c>
      <c r="F83" s="164">
        <v>3.181083036379732E-3</v>
      </c>
      <c r="G83" s="165">
        <v>192.33749773316484</v>
      </c>
    </row>
    <row r="84" spans="1:7" ht="13.5" thickBot="1" x14ac:dyDescent="0.35">
      <c r="A84" s="256"/>
      <c r="B84" s="252"/>
      <c r="C84" s="157">
        <v>2024</v>
      </c>
      <c r="D84" s="164">
        <v>2.5624128876844758</v>
      </c>
      <c r="E84" s="164">
        <v>0.43339153134019881</v>
      </c>
      <c r="F84" s="164">
        <v>3.09694885662864E-3</v>
      </c>
      <c r="G84" s="165">
        <v>190.41721624918063</v>
      </c>
    </row>
    <row r="85" spans="1:7" ht="13.5" thickBot="1" x14ac:dyDescent="0.35">
      <c r="A85" s="257"/>
      <c r="B85" s="253"/>
      <c r="C85" s="157">
        <v>2025</v>
      </c>
      <c r="D85" s="158">
        <v>2.3102089471822338</v>
      </c>
      <c r="E85" s="158">
        <v>0.40442945329549712</v>
      </c>
      <c r="F85" s="158">
        <v>3.0061662629511142E-3</v>
      </c>
      <c r="G85" s="159">
        <v>187.99837382908962</v>
      </c>
    </row>
    <row r="86" spans="1:7" ht="13.5" thickBot="1" x14ac:dyDescent="0.35">
      <c r="A86" s="194"/>
      <c r="B86" s="195"/>
      <c r="C86" s="196"/>
      <c r="D86" s="197" t="s">
        <v>46</v>
      </c>
      <c r="E86" s="198" t="s">
        <v>82</v>
      </c>
      <c r="F86" s="198" t="s">
        <v>83</v>
      </c>
      <c r="G86" s="199" t="s">
        <v>47</v>
      </c>
    </row>
    <row r="87" spans="1:7" x14ac:dyDescent="0.3">
      <c r="A87" s="256" t="s">
        <v>107</v>
      </c>
      <c r="B87" s="252" t="s">
        <v>88</v>
      </c>
      <c r="C87" s="155">
        <v>1999</v>
      </c>
      <c r="D87" s="153">
        <v>1.4434342584797564</v>
      </c>
      <c r="E87" s="153">
        <v>0.88406975948368016</v>
      </c>
      <c r="F87" s="153">
        <v>4.213688440941412E-3</v>
      </c>
      <c r="G87" s="154">
        <v>354.73593781028706</v>
      </c>
    </row>
    <row r="88" spans="1:7" x14ac:dyDescent="0.3">
      <c r="A88" s="256"/>
      <c r="B88" s="252"/>
      <c r="C88" s="155">
        <v>2000</v>
      </c>
      <c r="D88" s="152">
        <v>1.1713499577701048</v>
      </c>
      <c r="E88" s="152">
        <v>0.68887605660623008</v>
      </c>
      <c r="F88" s="152">
        <v>4.1314356484182194E-3</v>
      </c>
      <c r="G88" s="156">
        <v>355.6993567563099</v>
      </c>
    </row>
    <row r="89" spans="1:7" x14ac:dyDescent="0.3">
      <c r="A89" s="256"/>
      <c r="B89" s="252"/>
      <c r="C89" s="155">
        <v>2001</v>
      </c>
      <c r="D89" s="152">
        <v>1.1042055822796626</v>
      </c>
      <c r="E89" s="152">
        <v>0.6344512628519513</v>
      </c>
      <c r="F89" s="152">
        <v>4.0847134628229928E-3</v>
      </c>
      <c r="G89" s="156">
        <v>354.60912536985313</v>
      </c>
    </row>
    <row r="90" spans="1:7" x14ac:dyDescent="0.3">
      <c r="A90" s="256"/>
      <c r="B90" s="252"/>
      <c r="C90" s="155">
        <v>2002</v>
      </c>
      <c r="D90" s="152">
        <v>1.0423044334803526</v>
      </c>
      <c r="E90" s="152">
        <v>0.60133962757669135</v>
      </c>
      <c r="F90" s="152">
        <v>4.0287011123605184E-3</v>
      </c>
      <c r="G90" s="156">
        <v>353.4530207130959</v>
      </c>
    </row>
    <row r="91" spans="1:7" x14ac:dyDescent="0.3">
      <c r="A91" s="256"/>
      <c r="B91" s="252"/>
      <c r="C91" s="155">
        <v>2003</v>
      </c>
      <c r="D91" s="152">
        <v>0.95633849674616622</v>
      </c>
      <c r="E91" s="152">
        <v>0.5362388984200519</v>
      </c>
      <c r="F91" s="152">
        <v>4.0958703802821206E-3</v>
      </c>
      <c r="G91" s="156">
        <v>353.83238020733791</v>
      </c>
    </row>
    <row r="92" spans="1:7" x14ac:dyDescent="0.3">
      <c r="A92" s="256"/>
      <c r="B92" s="252"/>
      <c r="C92" s="155">
        <v>2004</v>
      </c>
      <c r="D92" s="152">
        <v>0.73300248903428533</v>
      </c>
      <c r="E92" s="152">
        <v>9.7516563749904334E-2</v>
      </c>
      <c r="F92" s="152">
        <v>9.7931134321042917E-5</v>
      </c>
      <c r="G92" s="156">
        <v>368.01559350448224</v>
      </c>
    </row>
    <row r="93" spans="1:7" x14ac:dyDescent="0.3">
      <c r="A93" s="256"/>
      <c r="B93" s="252"/>
      <c r="C93" s="155">
        <v>2005</v>
      </c>
      <c r="D93" s="152">
        <v>0.67742735625092965</v>
      </c>
      <c r="E93" s="152">
        <v>9.5732679896225345E-2</v>
      </c>
      <c r="F93" s="152">
        <v>3.7649174376169938E-4</v>
      </c>
      <c r="G93" s="156">
        <v>361.76313147017612</v>
      </c>
    </row>
    <row r="94" spans="1:7" x14ac:dyDescent="0.3">
      <c r="A94" s="256"/>
      <c r="B94" s="252"/>
      <c r="C94" s="155">
        <v>2006</v>
      </c>
      <c r="D94" s="152">
        <v>0.62482250925255312</v>
      </c>
      <c r="E94" s="152">
        <v>8.5754138142837819E-2</v>
      </c>
      <c r="F94" s="152">
        <v>3.4064163698332772E-4</v>
      </c>
      <c r="G94" s="156">
        <v>362.5140395982832</v>
      </c>
    </row>
    <row r="95" spans="1:7" x14ac:dyDescent="0.3">
      <c r="A95" s="256"/>
      <c r="B95" s="252"/>
      <c r="C95" s="155">
        <v>2007</v>
      </c>
      <c r="D95" s="152">
        <v>0.46767183713645716</v>
      </c>
      <c r="E95" s="152">
        <v>8.6581303906784327E-2</v>
      </c>
      <c r="F95" s="152">
        <v>2.2946120367483351E-4</v>
      </c>
      <c r="G95" s="156">
        <v>353.69127030254265</v>
      </c>
    </row>
    <row r="96" spans="1:7" x14ac:dyDescent="0.3">
      <c r="A96" s="256"/>
      <c r="B96" s="252"/>
      <c r="C96" s="155">
        <v>2008</v>
      </c>
      <c r="D96" s="152">
        <v>0.34212546914906566</v>
      </c>
      <c r="E96" s="152">
        <v>8.2510805369541224E-2</v>
      </c>
      <c r="F96" s="152">
        <v>2.6439834028835587E-4</v>
      </c>
      <c r="G96" s="156">
        <v>355.48182048919267</v>
      </c>
    </row>
    <row r="97" spans="1:7" x14ac:dyDescent="0.3">
      <c r="A97" s="256"/>
      <c r="B97" s="252"/>
      <c r="C97" s="155">
        <v>2009</v>
      </c>
      <c r="D97" s="152">
        <v>0.24009304315184138</v>
      </c>
      <c r="E97" s="152">
        <v>7.9206830392654692E-2</v>
      </c>
      <c r="F97" s="152">
        <v>2.9810545459718022E-4</v>
      </c>
      <c r="G97" s="156">
        <v>336.70102580093544</v>
      </c>
    </row>
    <row r="98" spans="1:7" x14ac:dyDescent="0.3">
      <c r="A98" s="256"/>
      <c r="B98" s="252"/>
      <c r="C98" s="155">
        <v>2010</v>
      </c>
      <c r="D98" s="152">
        <v>0.23718094016657693</v>
      </c>
      <c r="E98" s="152">
        <v>7.6198923961560264E-2</v>
      </c>
      <c r="F98" s="152">
        <v>3.6739878238528721E-4</v>
      </c>
      <c r="G98" s="156">
        <v>306.13291255842609</v>
      </c>
    </row>
    <row r="99" spans="1:7" x14ac:dyDescent="0.3">
      <c r="A99" s="256"/>
      <c r="B99" s="252"/>
      <c r="C99" s="155">
        <v>2011</v>
      </c>
      <c r="D99" s="152">
        <v>0.2279405933850481</v>
      </c>
      <c r="E99" s="152">
        <v>7.4119583654119595E-2</v>
      </c>
      <c r="F99" s="152">
        <v>5.0174451543375605E-4</v>
      </c>
      <c r="G99" s="156">
        <v>318.38932049967076</v>
      </c>
    </row>
    <row r="100" spans="1:7" x14ac:dyDescent="0.3">
      <c r="A100" s="256"/>
      <c r="B100" s="252"/>
      <c r="C100" s="155">
        <v>2012</v>
      </c>
      <c r="D100" s="152">
        <v>0.18216839759258791</v>
      </c>
      <c r="E100" s="152">
        <v>7.0520804465688133E-2</v>
      </c>
      <c r="F100" s="152">
        <v>7.4378906457289924E-4</v>
      </c>
      <c r="G100" s="156">
        <v>303.67105436805667</v>
      </c>
    </row>
    <row r="101" spans="1:7" x14ac:dyDescent="0.3">
      <c r="A101" s="256"/>
      <c r="B101" s="252"/>
      <c r="C101" s="155">
        <v>2013</v>
      </c>
      <c r="D101" s="152">
        <v>0.14427306927667649</v>
      </c>
      <c r="E101" s="152">
        <v>6.7315961271601665E-2</v>
      </c>
      <c r="F101" s="152">
        <v>1.118303031356288E-3</v>
      </c>
      <c r="G101" s="156">
        <v>294.77559039076317</v>
      </c>
    </row>
    <row r="102" spans="1:7" x14ac:dyDescent="0.3">
      <c r="A102" s="256"/>
      <c r="B102" s="252"/>
      <c r="C102" s="155">
        <v>2014</v>
      </c>
      <c r="D102" s="152">
        <v>0.11352432424692301</v>
      </c>
      <c r="E102" s="152">
        <v>6.4591526287615761E-2</v>
      </c>
      <c r="F102" s="152">
        <v>1.605028589988065E-3</v>
      </c>
      <c r="G102" s="156">
        <v>294.91484904782908</v>
      </c>
    </row>
    <row r="103" spans="1:7" x14ac:dyDescent="0.3">
      <c r="A103" s="256"/>
      <c r="B103" s="252"/>
      <c r="C103" s="155">
        <v>2015</v>
      </c>
      <c r="D103" s="152">
        <v>0.10842277468697717</v>
      </c>
      <c r="E103" s="152">
        <v>6.2033534822349738E-2</v>
      </c>
      <c r="F103" s="152">
        <v>1.9950642528752832E-3</v>
      </c>
      <c r="G103" s="156">
        <v>289.21125946908461</v>
      </c>
    </row>
    <row r="104" spans="1:7" x14ac:dyDescent="0.3">
      <c r="A104" s="256"/>
      <c r="B104" s="252"/>
      <c r="C104" s="155">
        <v>2016</v>
      </c>
      <c r="D104" s="152">
        <v>0.10088092665667377</v>
      </c>
      <c r="E104" s="152">
        <v>6.1834831829733053E-2</v>
      </c>
      <c r="F104" s="152">
        <v>2.2546828685910719E-3</v>
      </c>
      <c r="G104" s="156">
        <v>283.3946227015976</v>
      </c>
    </row>
    <row r="105" spans="1:7" x14ac:dyDescent="0.3">
      <c r="A105" s="256"/>
      <c r="B105" s="252"/>
      <c r="C105" s="155">
        <v>2017</v>
      </c>
      <c r="D105" s="152">
        <v>8.6090810191730621E-2</v>
      </c>
      <c r="E105" s="152">
        <v>5.8335498219030571E-2</v>
      </c>
      <c r="F105" s="152">
        <v>2.4152910879945079E-3</v>
      </c>
      <c r="G105" s="156">
        <v>286.10875621935321</v>
      </c>
    </row>
    <row r="106" spans="1:7" x14ac:dyDescent="0.3">
      <c r="A106" s="256"/>
      <c r="B106" s="252"/>
      <c r="C106" s="155">
        <v>2018</v>
      </c>
      <c r="D106" s="152">
        <v>6.8065990306992522E-2</v>
      </c>
      <c r="E106" s="152">
        <v>5.5332479514578863E-2</v>
      </c>
      <c r="F106" s="152">
        <v>2.5039183746380271E-3</v>
      </c>
      <c r="G106" s="156">
        <v>285.45233032185507</v>
      </c>
    </row>
    <row r="107" spans="1:7" x14ac:dyDescent="0.3">
      <c r="A107" s="256"/>
      <c r="B107" s="252"/>
      <c r="C107" s="155">
        <v>2019</v>
      </c>
      <c r="D107" s="152">
        <v>5.6374172623542822E-2</v>
      </c>
      <c r="E107" s="152">
        <v>5.186385066100007E-2</v>
      </c>
      <c r="F107" s="152">
        <v>2.358198208699766E-3</v>
      </c>
      <c r="G107" s="156">
        <v>281.78236621607948</v>
      </c>
    </row>
    <row r="108" spans="1:7" x14ac:dyDescent="0.3">
      <c r="A108" s="256"/>
      <c r="B108" s="252"/>
      <c r="C108" s="155">
        <v>2020</v>
      </c>
      <c r="D108" s="152">
        <v>4.8374812159415477E-2</v>
      </c>
      <c r="E108" s="152">
        <v>4.8387543622379993E-2</v>
      </c>
      <c r="F108" s="152">
        <v>1.6805578003008805E-3</v>
      </c>
      <c r="G108" s="156">
        <v>273.78547682731113</v>
      </c>
    </row>
    <row r="109" spans="1:7" x14ac:dyDescent="0.3">
      <c r="A109" s="256"/>
      <c r="B109" s="252"/>
      <c r="C109" s="155">
        <v>2021</v>
      </c>
      <c r="D109" s="152">
        <v>4.3392524135202004E-2</v>
      </c>
      <c r="E109" s="152">
        <v>4.452713797618623E-2</v>
      </c>
      <c r="F109" s="152">
        <v>1.0390570681369676E-3</v>
      </c>
      <c r="G109" s="156">
        <v>264.3232947328608</v>
      </c>
    </row>
    <row r="110" spans="1:7" x14ac:dyDescent="0.3">
      <c r="A110" s="256"/>
      <c r="B110" s="252"/>
      <c r="C110" s="155">
        <v>2022</v>
      </c>
      <c r="D110" s="152">
        <v>3.5936598809367497E-2</v>
      </c>
      <c r="E110" s="152">
        <v>4.0391006339008356E-2</v>
      </c>
      <c r="F110" s="152">
        <v>1.0343533938477669E-3</v>
      </c>
      <c r="G110" s="156">
        <v>255.49351332105996</v>
      </c>
    </row>
    <row r="111" spans="1:7" x14ac:dyDescent="0.3">
      <c r="A111" s="256"/>
      <c r="B111" s="252"/>
      <c r="C111" s="155">
        <v>2023</v>
      </c>
      <c r="D111" s="152">
        <v>3.2056155824199108E-2</v>
      </c>
      <c r="E111" s="152">
        <v>3.6117149624915211E-2</v>
      </c>
      <c r="F111" s="152">
        <v>1.0300104091427471E-3</v>
      </c>
      <c r="G111" s="156">
        <v>246.75682383114972</v>
      </c>
    </row>
    <row r="112" spans="1:7" ht="13.5" thickBot="1" x14ac:dyDescent="0.35">
      <c r="A112" s="256"/>
      <c r="B112" s="252"/>
      <c r="C112" s="157">
        <v>2024</v>
      </c>
      <c r="D112" s="152">
        <v>2.8533434506695654E-2</v>
      </c>
      <c r="E112" s="152">
        <v>3.1844741334067422E-2</v>
      </c>
      <c r="F112" s="152">
        <v>1.0260884199240691E-3</v>
      </c>
      <c r="G112" s="156">
        <v>238.11895502623403</v>
      </c>
    </row>
    <row r="113" spans="1:7" ht="13.5" thickBot="1" x14ac:dyDescent="0.35">
      <c r="A113" s="257"/>
      <c r="B113" s="253"/>
      <c r="C113" s="157">
        <v>2025</v>
      </c>
      <c r="D113" s="158">
        <v>2.4091827384604067E-2</v>
      </c>
      <c r="E113" s="158">
        <v>2.6454016754664307E-2</v>
      </c>
      <c r="F113" s="158">
        <v>1.0226248200832714E-3</v>
      </c>
      <c r="G113" s="159">
        <v>229.53800998749557</v>
      </c>
    </row>
    <row r="114" spans="1:7" ht="13.5" thickBot="1" x14ac:dyDescent="0.35">
      <c r="A114" s="194"/>
      <c r="B114" s="195"/>
      <c r="C114" s="196"/>
      <c r="D114" s="197" t="s">
        <v>46</v>
      </c>
      <c r="E114" s="198" t="s">
        <v>82</v>
      </c>
      <c r="F114" s="198" t="s">
        <v>83</v>
      </c>
      <c r="G114" s="199" t="s">
        <v>47</v>
      </c>
    </row>
    <row r="115" spans="1:7" x14ac:dyDescent="0.3">
      <c r="A115" s="254" t="s">
        <v>86</v>
      </c>
      <c r="B115" s="252" t="s">
        <v>89</v>
      </c>
      <c r="C115" s="155">
        <v>1999</v>
      </c>
      <c r="D115" s="153">
        <v>1.3498922099788688</v>
      </c>
      <c r="E115" s="153">
        <v>1.640047789927735</v>
      </c>
      <c r="F115" s="153">
        <v>3.9660198160518054E-3</v>
      </c>
      <c r="G115" s="154">
        <v>492.6828466004954</v>
      </c>
    </row>
    <row r="116" spans="1:7" x14ac:dyDescent="0.3">
      <c r="A116" s="254"/>
      <c r="B116" s="252"/>
      <c r="C116" s="155">
        <v>2000</v>
      </c>
      <c r="D116" s="152">
        <v>1.3664834864049651</v>
      </c>
      <c r="E116" s="152">
        <v>1.6743496269474809</v>
      </c>
      <c r="F116" s="152">
        <v>3.9353005477977586E-3</v>
      </c>
      <c r="G116" s="156">
        <v>549.98022059905657</v>
      </c>
    </row>
    <row r="117" spans="1:7" x14ac:dyDescent="0.3">
      <c r="A117" s="254"/>
      <c r="B117" s="252"/>
      <c r="C117" s="155">
        <v>2001</v>
      </c>
      <c r="D117" s="152">
        <v>1.3657361902593925</v>
      </c>
      <c r="E117" s="152">
        <v>1.6640349357584079</v>
      </c>
      <c r="F117" s="152">
        <v>3.8952546492811899E-3</v>
      </c>
      <c r="G117" s="156">
        <v>549.71815081132718</v>
      </c>
    </row>
    <row r="118" spans="1:7" x14ac:dyDescent="0.3">
      <c r="A118" s="254"/>
      <c r="B118" s="252"/>
      <c r="C118" s="155">
        <v>2002</v>
      </c>
      <c r="D118" s="152">
        <v>1.3215505615999525</v>
      </c>
      <c r="E118" s="152">
        <v>1.5949548474444628</v>
      </c>
      <c r="F118" s="152">
        <v>3.8791649895384248E-3</v>
      </c>
      <c r="G118" s="156">
        <v>549.43083876896765</v>
      </c>
    </row>
    <row r="119" spans="1:7" x14ac:dyDescent="0.3">
      <c r="A119" s="254"/>
      <c r="B119" s="252"/>
      <c r="C119" s="155">
        <v>2003</v>
      </c>
      <c r="D119" s="152">
        <v>1.2016145913426912</v>
      </c>
      <c r="E119" s="152">
        <v>1.2364352866253214</v>
      </c>
      <c r="F119" s="152">
        <v>3.8605594016787891E-3</v>
      </c>
      <c r="G119" s="156">
        <v>550.13342576790478</v>
      </c>
    </row>
    <row r="120" spans="1:7" x14ac:dyDescent="0.3">
      <c r="A120" s="254"/>
      <c r="B120" s="252"/>
      <c r="C120" s="155">
        <v>2004</v>
      </c>
      <c r="D120" s="152">
        <v>0.69143221007083289</v>
      </c>
      <c r="E120" s="152">
        <v>0.14795841244907071</v>
      </c>
      <c r="F120" s="152">
        <v>0</v>
      </c>
      <c r="G120" s="156">
        <v>558.5755023844448</v>
      </c>
    </row>
    <row r="121" spans="1:7" x14ac:dyDescent="0.3">
      <c r="A121" s="254"/>
      <c r="B121" s="252"/>
      <c r="C121" s="155">
        <v>2005</v>
      </c>
      <c r="D121" s="152">
        <v>0.6718204525507544</v>
      </c>
      <c r="E121" s="152">
        <v>0.14400370730110629</v>
      </c>
      <c r="F121" s="152">
        <v>2.9935249170871521E-4</v>
      </c>
      <c r="G121" s="156">
        <v>550.88779130330738</v>
      </c>
    </row>
    <row r="122" spans="1:7" x14ac:dyDescent="0.3">
      <c r="A122" s="254"/>
      <c r="B122" s="252"/>
      <c r="C122" s="155">
        <v>2006</v>
      </c>
      <c r="D122" s="152">
        <v>0.60067698643488043</v>
      </c>
      <c r="E122" s="152">
        <v>4.9704496896635537E-2</v>
      </c>
      <c r="F122" s="152">
        <v>0</v>
      </c>
      <c r="G122" s="156">
        <v>537.34856894709014</v>
      </c>
    </row>
    <row r="123" spans="1:7" x14ac:dyDescent="0.3">
      <c r="A123" s="254"/>
      <c r="B123" s="252"/>
      <c r="C123" s="155">
        <v>2007</v>
      </c>
      <c r="D123" s="152">
        <v>0.48878366572824916</v>
      </c>
      <c r="E123" s="152">
        <v>8.7753234016737208E-2</v>
      </c>
      <c r="F123" s="152">
        <v>0</v>
      </c>
      <c r="G123" s="156">
        <v>540.8307465972166</v>
      </c>
    </row>
    <row r="124" spans="1:7" x14ac:dyDescent="0.3">
      <c r="A124" s="254"/>
      <c r="B124" s="252"/>
      <c r="C124" s="155">
        <v>2008</v>
      </c>
      <c r="D124" s="152">
        <v>0.36963811522414786</v>
      </c>
      <c r="E124" s="152">
        <v>8.6472456320600175E-2</v>
      </c>
      <c r="F124" s="152">
        <v>0</v>
      </c>
      <c r="G124" s="156">
        <v>540.35365305622349</v>
      </c>
    </row>
    <row r="125" spans="1:7" x14ac:dyDescent="0.3">
      <c r="A125" s="254"/>
      <c r="B125" s="252"/>
      <c r="C125" s="155">
        <v>2009</v>
      </c>
      <c r="D125" s="152">
        <v>0.26591725752411616</v>
      </c>
      <c r="E125" s="152">
        <v>8.4601734137595558E-2</v>
      </c>
      <c r="F125" s="152">
        <v>0</v>
      </c>
      <c r="G125" s="156">
        <v>511.08342982216789</v>
      </c>
    </row>
    <row r="126" spans="1:7" x14ac:dyDescent="0.3">
      <c r="A126" s="254"/>
      <c r="B126" s="252"/>
      <c r="C126" s="155">
        <v>2010</v>
      </c>
      <c r="D126" s="152">
        <v>0.24524166709400055</v>
      </c>
      <c r="E126" s="152">
        <v>8.0616098012485315E-2</v>
      </c>
      <c r="F126" s="152">
        <v>1.3686130160891997E-4</v>
      </c>
      <c r="G126" s="156">
        <v>481.00037368200583</v>
      </c>
    </row>
    <row r="127" spans="1:7" x14ac:dyDescent="0.3">
      <c r="A127" s="254"/>
      <c r="B127" s="252"/>
      <c r="C127" s="155">
        <v>2011</v>
      </c>
      <c r="D127" s="152">
        <v>0.23768669333027748</v>
      </c>
      <c r="E127" s="152">
        <v>7.8524957039549523E-2</v>
      </c>
      <c r="F127" s="152">
        <v>4.9257639593492742E-4</v>
      </c>
      <c r="G127" s="156">
        <v>471.74090964765588</v>
      </c>
    </row>
    <row r="128" spans="1:7" x14ac:dyDescent="0.3">
      <c r="A128" s="254"/>
      <c r="B128" s="252"/>
      <c r="C128" s="155">
        <v>2012</v>
      </c>
      <c r="D128" s="152">
        <v>0.1878895134640125</v>
      </c>
      <c r="E128" s="152">
        <v>7.4113644685502481E-2</v>
      </c>
      <c r="F128" s="152">
        <v>8.835118073748598E-4</v>
      </c>
      <c r="G128" s="156">
        <v>468.78366788462216</v>
      </c>
    </row>
    <row r="129" spans="1:7" x14ac:dyDescent="0.3">
      <c r="A129" s="254"/>
      <c r="B129" s="252"/>
      <c r="C129" s="155">
        <v>2013</v>
      </c>
      <c r="D129" s="152">
        <v>0.16261179474835269</v>
      </c>
      <c r="E129" s="152">
        <v>7.4815607920451443E-2</v>
      </c>
      <c r="F129" s="152">
        <v>1.0977925927964645E-3</v>
      </c>
      <c r="G129" s="156">
        <v>457.96158566892137</v>
      </c>
    </row>
    <row r="130" spans="1:7" x14ac:dyDescent="0.3">
      <c r="A130" s="254"/>
      <c r="B130" s="252"/>
      <c r="C130" s="155">
        <v>2014</v>
      </c>
      <c r="D130" s="152">
        <v>0.12976456740570752</v>
      </c>
      <c r="E130" s="152">
        <v>7.2091699707112253E-2</v>
      </c>
      <c r="F130" s="152">
        <v>1.6820456660636967E-3</v>
      </c>
      <c r="G130" s="156">
        <v>450.81226290379749</v>
      </c>
    </row>
    <row r="131" spans="1:7" x14ac:dyDescent="0.3">
      <c r="A131" s="254"/>
      <c r="B131" s="252"/>
      <c r="C131" s="155">
        <v>2015</v>
      </c>
      <c r="D131" s="152">
        <v>0.12212662352324251</v>
      </c>
      <c r="E131" s="152">
        <v>6.8902121349318085E-2</v>
      </c>
      <c r="F131" s="152">
        <v>2.1221774212585569E-3</v>
      </c>
      <c r="G131" s="156">
        <v>443.22537486387614</v>
      </c>
    </row>
    <row r="132" spans="1:7" x14ac:dyDescent="0.3">
      <c r="A132" s="254"/>
      <c r="B132" s="252"/>
      <c r="C132" s="155">
        <v>2016</v>
      </c>
      <c r="D132" s="152">
        <v>0.11044002567647164</v>
      </c>
      <c r="E132" s="152">
        <v>6.7253956768114534E-2</v>
      </c>
      <c r="F132" s="152">
        <v>2.3378830498285547E-3</v>
      </c>
      <c r="G132" s="156">
        <v>431.60822565348263</v>
      </c>
    </row>
    <row r="133" spans="1:7" x14ac:dyDescent="0.3">
      <c r="A133" s="254"/>
      <c r="B133" s="252"/>
      <c r="C133" s="155">
        <v>2017</v>
      </c>
      <c r="D133" s="152">
        <v>9.5755181494193486E-2</v>
      </c>
      <c r="E133" s="152">
        <v>6.4034810749012697E-2</v>
      </c>
      <c r="F133" s="152">
        <v>2.4636450320903807E-3</v>
      </c>
      <c r="G133" s="156">
        <v>424.00871557716221</v>
      </c>
    </row>
    <row r="134" spans="1:7" x14ac:dyDescent="0.3">
      <c r="A134" s="254"/>
      <c r="B134" s="252"/>
      <c r="C134" s="155">
        <v>2018</v>
      </c>
      <c r="D134" s="152">
        <v>7.5292176747048967E-2</v>
      </c>
      <c r="E134" s="152">
        <v>6.0597658795273623E-2</v>
      </c>
      <c r="F134" s="152">
        <v>2.5737631994451017E-3</v>
      </c>
      <c r="G134" s="156">
        <v>424.36623985327094</v>
      </c>
    </row>
    <row r="135" spans="1:7" x14ac:dyDescent="0.3">
      <c r="A135" s="254"/>
      <c r="B135" s="252"/>
      <c r="C135" s="155">
        <v>2019</v>
      </c>
      <c r="D135" s="152">
        <v>6.600041568427048E-2</v>
      </c>
      <c r="E135" s="152">
        <v>5.8745712623899764E-2</v>
      </c>
      <c r="F135" s="152">
        <v>2.3514764047945216E-3</v>
      </c>
      <c r="G135" s="156">
        <v>407.68102187083247</v>
      </c>
    </row>
    <row r="136" spans="1:7" x14ac:dyDescent="0.3">
      <c r="A136" s="254"/>
      <c r="B136" s="252"/>
      <c r="C136" s="155">
        <v>2020</v>
      </c>
      <c r="D136" s="152">
        <v>5.5979838782864333E-2</v>
      </c>
      <c r="E136" s="152">
        <v>5.4625170053945946E-2</v>
      </c>
      <c r="F136" s="152">
        <v>1.6818130656400924E-3</v>
      </c>
      <c r="G136" s="156">
        <v>407.72888184830055</v>
      </c>
    </row>
    <row r="137" spans="1:7" x14ac:dyDescent="0.3">
      <c r="A137" s="254"/>
      <c r="B137" s="252"/>
      <c r="C137" s="155">
        <v>2021</v>
      </c>
      <c r="D137" s="152">
        <v>5.0380888609475205E-2</v>
      </c>
      <c r="E137" s="152">
        <v>5.0331517186347187E-2</v>
      </c>
      <c r="F137" s="152">
        <v>1.039507070196689E-3</v>
      </c>
      <c r="G137" s="156">
        <v>386.99002463338599</v>
      </c>
    </row>
    <row r="138" spans="1:7" x14ac:dyDescent="0.3">
      <c r="A138" s="254"/>
      <c r="B138" s="252"/>
      <c r="C138" s="155">
        <v>2022</v>
      </c>
      <c r="D138" s="152">
        <v>4.2792229024135257E-2</v>
      </c>
      <c r="E138" s="152">
        <v>4.625375112859717E-2</v>
      </c>
      <c r="F138" s="152">
        <v>1.0343254652660928E-3</v>
      </c>
      <c r="G138" s="156">
        <v>373.31441671675617</v>
      </c>
    </row>
    <row r="139" spans="1:7" x14ac:dyDescent="0.3">
      <c r="A139" s="254"/>
      <c r="B139" s="252"/>
      <c r="C139" s="155">
        <v>2023</v>
      </c>
      <c r="D139" s="152">
        <v>3.8019267724036465E-2</v>
      </c>
      <c r="E139" s="152">
        <v>4.1576516235403455E-2</v>
      </c>
      <c r="F139" s="152">
        <v>1.029447812509485E-3</v>
      </c>
      <c r="G139" s="156">
        <v>359.74638883347887</v>
      </c>
    </row>
    <row r="140" spans="1:7" x14ac:dyDescent="0.3">
      <c r="A140" s="254"/>
      <c r="B140" s="252"/>
      <c r="C140" s="190">
        <v>2024</v>
      </c>
      <c r="D140" s="152">
        <v>3.2587505661311814E-2</v>
      </c>
      <c r="E140" s="152">
        <v>3.6073710370018115E-2</v>
      </c>
      <c r="F140" s="152">
        <v>1.0247285590349487E-3</v>
      </c>
      <c r="G140" s="156">
        <v>346.26851473655302</v>
      </c>
    </row>
    <row r="141" spans="1:7" ht="13.5" thickBot="1" x14ac:dyDescent="0.35">
      <c r="A141" s="255"/>
      <c r="B141" s="253"/>
      <c r="C141" s="190">
        <v>2025</v>
      </c>
      <c r="D141" s="191">
        <v>2.8571177990269085E-2</v>
      </c>
      <c r="E141" s="192">
        <v>3.1279998263533317E-2</v>
      </c>
      <c r="F141" s="192">
        <v>1.0201519494786671E-3</v>
      </c>
      <c r="G141" s="193">
        <v>332.92074856263088</v>
      </c>
    </row>
    <row r="142" spans="1:7" ht="13.5" thickBot="1" x14ac:dyDescent="0.35">
      <c r="A142" s="200"/>
      <c r="B142" s="195"/>
      <c r="C142" s="196"/>
      <c r="D142" s="197" t="s">
        <v>46</v>
      </c>
      <c r="E142" s="198" t="s">
        <v>82</v>
      </c>
      <c r="F142" s="198" t="s">
        <v>83</v>
      </c>
      <c r="G142" s="199" t="s">
        <v>47</v>
      </c>
    </row>
    <row r="143" spans="1:7" x14ac:dyDescent="0.3">
      <c r="A143" s="256" t="s">
        <v>108</v>
      </c>
      <c r="B143" s="252" t="s">
        <v>90</v>
      </c>
      <c r="C143" s="155">
        <v>1999</v>
      </c>
      <c r="D143" s="153">
        <v>0.8113101325074259</v>
      </c>
      <c r="E143" s="153">
        <v>3.7097931170318228</v>
      </c>
      <c r="F143" s="153">
        <v>2.2402720769065548E-2</v>
      </c>
      <c r="G143" s="154">
        <v>916.6735742759106</v>
      </c>
    </row>
    <row r="144" spans="1:7" x14ac:dyDescent="0.3">
      <c r="A144" s="256"/>
      <c r="B144" s="252"/>
      <c r="C144" s="155">
        <v>2000</v>
      </c>
      <c r="D144" s="152">
        <v>0.8177206587610405</v>
      </c>
      <c r="E144" s="152">
        <v>3.3921518193207127</v>
      </c>
      <c r="F144" s="152">
        <v>2.157392074994427E-2</v>
      </c>
      <c r="G144" s="156">
        <v>934.95585574267341</v>
      </c>
    </row>
    <row r="145" spans="1:7" x14ac:dyDescent="0.3">
      <c r="A145" s="256"/>
      <c r="B145" s="252"/>
      <c r="C145" s="155">
        <v>2001</v>
      </c>
      <c r="D145" s="152">
        <v>0.76641427402488704</v>
      </c>
      <c r="E145" s="152">
        <v>3.8571464818568009</v>
      </c>
      <c r="F145" s="152">
        <v>2.5043980564357835E-2</v>
      </c>
      <c r="G145" s="156">
        <v>905.87073483733604</v>
      </c>
    </row>
    <row r="146" spans="1:7" x14ac:dyDescent="0.3">
      <c r="A146" s="256"/>
      <c r="B146" s="252"/>
      <c r="C146" s="155">
        <v>2002</v>
      </c>
      <c r="D146" s="152">
        <v>0.6543850891753803</v>
      </c>
      <c r="E146" s="152">
        <v>3.360869596602325</v>
      </c>
      <c r="F146" s="152">
        <v>2.871260124355211E-2</v>
      </c>
      <c r="G146" s="156">
        <v>877.09443505998127</v>
      </c>
    </row>
    <row r="147" spans="1:7" x14ac:dyDescent="0.3">
      <c r="A147" s="256"/>
      <c r="B147" s="252"/>
      <c r="C147" s="155">
        <v>2003</v>
      </c>
      <c r="D147" s="152">
        <v>0.66205519642757005</v>
      </c>
      <c r="E147" s="152">
        <v>3.1309262989939559</v>
      </c>
      <c r="F147" s="152">
        <v>2.6524567531522554E-2</v>
      </c>
      <c r="G147" s="156">
        <v>894.21821416489638</v>
      </c>
    </row>
    <row r="148" spans="1:7" x14ac:dyDescent="0.3">
      <c r="A148" s="256"/>
      <c r="B148" s="252"/>
      <c r="C148" s="155">
        <v>2004</v>
      </c>
      <c r="D148" s="152">
        <v>0.72730094571511672</v>
      </c>
      <c r="E148" s="152">
        <v>2.8013437295065065</v>
      </c>
      <c r="F148" s="152">
        <v>8.9295900669006209E-2</v>
      </c>
      <c r="G148" s="156">
        <v>823.41121326240739</v>
      </c>
    </row>
    <row r="149" spans="1:7" x14ac:dyDescent="0.3">
      <c r="A149" s="256"/>
      <c r="B149" s="252"/>
      <c r="C149" s="155">
        <v>2005</v>
      </c>
      <c r="D149" s="152">
        <v>0.71669946203417978</v>
      </c>
      <c r="E149" s="152">
        <v>2.7914766473343713</v>
      </c>
      <c r="F149" s="152">
        <v>8.9321365177692541E-2</v>
      </c>
      <c r="G149" s="156">
        <v>822.46152914626043</v>
      </c>
    </row>
    <row r="150" spans="1:7" x14ac:dyDescent="0.3">
      <c r="A150" s="256"/>
      <c r="B150" s="252"/>
      <c r="C150" s="155">
        <v>2006</v>
      </c>
      <c r="D150" s="152">
        <v>0.70499392876622191</v>
      </c>
      <c r="E150" s="152">
        <v>2.3940909200386047</v>
      </c>
      <c r="F150" s="152">
        <v>6.9445143297407988E-2</v>
      </c>
      <c r="G150" s="156">
        <v>878.83541521840255</v>
      </c>
    </row>
    <row r="151" spans="1:7" x14ac:dyDescent="0.3">
      <c r="A151" s="256"/>
      <c r="B151" s="252"/>
      <c r="C151" s="155">
        <v>2007</v>
      </c>
      <c r="D151" s="152">
        <v>0.50250069768792105</v>
      </c>
      <c r="E151" s="152">
        <v>1.6401861015708306</v>
      </c>
      <c r="F151" s="152">
        <v>3.7750865613247496E-2</v>
      </c>
      <c r="G151" s="156">
        <v>926.22107392072257</v>
      </c>
    </row>
    <row r="152" spans="1:7" x14ac:dyDescent="0.3">
      <c r="A152" s="256"/>
      <c r="B152" s="252"/>
      <c r="C152" s="155">
        <v>2008</v>
      </c>
      <c r="D152" s="152">
        <v>0.4102427734049181</v>
      </c>
      <c r="E152" s="152">
        <v>1.581547223061454</v>
      </c>
      <c r="F152" s="152">
        <v>4.5605563295847772E-2</v>
      </c>
      <c r="G152" s="156">
        <v>838.93921738624772</v>
      </c>
    </row>
    <row r="153" spans="1:7" x14ac:dyDescent="0.3">
      <c r="A153" s="256"/>
      <c r="B153" s="252"/>
      <c r="C153" s="155">
        <v>2009</v>
      </c>
      <c r="D153" s="152">
        <v>0.33677242477410924</v>
      </c>
      <c r="E153" s="152">
        <v>1.3320404973607842</v>
      </c>
      <c r="F153" s="152">
        <v>4.2136641795678921E-2</v>
      </c>
      <c r="G153" s="156">
        <v>791.66827627954092</v>
      </c>
    </row>
    <row r="154" spans="1:7" x14ac:dyDescent="0.3">
      <c r="A154" s="256"/>
      <c r="B154" s="252"/>
      <c r="C154" s="155">
        <v>2010</v>
      </c>
      <c r="D154" s="152">
        <v>0.1842172269527205</v>
      </c>
      <c r="E154" s="152">
        <v>0.62278466550826428</v>
      </c>
      <c r="F154" s="152">
        <v>1.3690477594414477E-2</v>
      </c>
      <c r="G154" s="156">
        <v>817.15015100467565</v>
      </c>
    </row>
    <row r="155" spans="1:7" x14ac:dyDescent="0.3">
      <c r="A155" s="256"/>
      <c r="B155" s="252"/>
      <c r="C155" s="155">
        <v>2011</v>
      </c>
      <c r="D155" s="152">
        <v>0.1984575477846153</v>
      </c>
      <c r="E155" s="152">
        <v>0.55777851685405111</v>
      </c>
      <c r="F155" s="152">
        <v>1.0782503883690585E-2</v>
      </c>
      <c r="G155" s="156">
        <v>830.18547133583627</v>
      </c>
    </row>
    <row r="156" spans="1:7" x14ac:dyDescent="0.3">
      <c r="A156" s="256"/>
      <c r="B156" s="252"/>
      <c r="C156" s="155">
        <v>2012</v>
      </c>
      <c r="D156" s="152">
        <v>0.19388323367562021</v>
      </c>
      <c r="E156" s="152">
        <v>0.48097130462414484</v>
      </c>
      <c r="F156" s="152">
        <v>7.2507597156699875E-3</v>
      </c>
      <c r="G156" s="156">
        <v>847.05300887381554</v>
      </c>
    </row>
    <row r="157" spans="1:7" x14ac:dyDescent="0.3">
      <c r="A157" s="256"/>
      <c r="B157" s="252"/>
      <c r="C157" s="155">
        <v>2013</v>
      </c>
      <c r="D157" s="152">
        <v>0.16542942602860769</v>
      </c>
      <c r="E157" s="152">
        <v>0.47123354907096798</v>
      </c>
      <c r="F157" s="152">
        <v>7.1851838428415461E-3</v>
      </c>
      <c r="G157" s="156">
        <v>845.84785491946548</v>
      </c>
    </row>
    <row r="158" spans="1:7" x14ac:dyDescent="0.3">
      <c r="A158" s="256"/>
      <c r="B158" s="252"/>
      <c r="C158" s="155">
        <v>2014</v>
      </c>
      <c r="D158" s="152">
        <v>0.13206111977877574</v>
      </c>
      <c r="E158" s="152">
        <v>0.51256846464373917</v>
      </c>
      <c r="F158" s="152">
        <v>9.584146005517059E-3</v>
      </c>
      <c r="G158" s="156">
        <v>815.64019518489783</v>
      </c>
    </row>
    <row r="159" spans="1:7" x14ac:dyDescent="0.3">
      <c r="A159" s="256"/>
      <c r="B159" s="252"/>
      <c r="C159" s="155">
        <v>2015</v>
      </c>
      <c r="D159" s="152">
        <v>0.13338276249463216</v>
      </c>
      <c r="E159" s="152">
        <v>0.46630756534052969</v>
      </c>
      <c r="F159" s="152">
        <v>8.1199636681784856E-3</v>
      </c>
      <c r="G159" s="156">
        <v>819.87729744676494</v>
      </c>
    </row>
    <row r="160" spans="1:7" x14ac:dyDescent="0.3">
      <c r="A160" s="256"/>
      <c r="B160" s="252"/>
      <c r="C160" s="155">
        <v>2016</v>
      </c>
      <c r="D160" s="152">
        <v>0.12013861211278577</v>
      </c>
      <c r="E160" s="152">
        <v>0.42261269413686792</v>
      </c>
      <c r="F160" s="152">
        <v>8.7100552466015148E-3</v>
      </c>
      <c r="G160" s="156">
        <v>811.90684618556338</v>
      </c>
    </row>
    <row r="161" spans="1:7" x14ac:dyDescent="0.3">
      <c r="A161" s="256"/>
      <c r="B161" s="252"/>
      <c r="C161" s="155">
        <v>2017</v>
      </c>
      <c r="D161" s="152">
        <v>0.10985725152287405</v>
      </c>
      <c r="E161" s="152">
        <v>0.35492410848872591</v>
      </c>
      <c r="F161" s="152">
        <v>7.5993078223826806E-3</v>
      </c>
      <c r="G161" s="156">
        <v>815.59284705819482</v>
      </c>
    </row>
    <row r="162" spans="1:7" x14ac:dyDescent="0.3">
      <c r="A162" s="256"/>
      <c r="B162" s="252"/>
      <c r="C162" s="155">
        <v>2018</v>
      </c>
      <c r="D162" s="152">
        <v>9.4903908106495585E-2</v>
      </c>
      <c r="E162" s="152">
        <v>0.30313423455701077</v>
      </c>
      <c r="F162" s="152">
        <v>7.7284916406878115E-3</v>
      </c>
      <c r="G162" s="156">
        <v>777.30228256037765</v>
      </c>
    </row>
    <row r="163" spans="1:7" x14ac:dyDescent="0.3">
      <c r="A163" s="256"/>
      <c r="B163" s="252"/>
      <c r="C163" s="155">
        <v>2019</v>
      </c>
      <c r="D163" s="152">
        <v>8.3084601905902708E-2</v>
      </c>
      <c r="E163" s="152">
        <v>0.25018177643228351</v>
      </c>
      <c r="F163" s="152">
        <v>6.6477287539003765E-3</v>
      </c>
      <c r="G163" s="156">
        <v>777.69316548818881</v>
      </c>
    </row>
    <row r="164" spans="1:7" x14ac:dyDescent="0.3">
      <c r="A164" s="256"/>
      <c r="B164" s="252"/>
      <c r="C164" s="155">
        <v>2020</v>
      </c>
      <c r="D164" s="152">
        <v>7.573134189944318E-2</v>
      </c>
      <c r="E164" s="152">
        <v>0.21449143469163087</v>
      </c>
      <c r="F164" s="152">
        <v>6.8288774438555891E-3</v>
      </c>
      <c r="G164" s="156">
        <v>762.06729931793313</v>
      </c>
    </row>
    <row r="165" spans="1:7" x14ac:dyDescent="0.3">
      <c r="A165" s="256"/>
      <c r="B165" s="252"/>
      <c r="C165" s="155">
        <v>2021</v>
      </c>
      <c r="D165" s="152">
        <v>6.9448014099864883E-2</v>
      </c>
      <c r="E165" s="152">
        <v>0.17368128083019013</v>
      </c>
      <c r="F165" s="152">
        <v>6.3547600443010143E-3</v>
      </c>
      <c r="G165" s="156">
        <v>735.12662278902906</v>
      </c>
    </row>
    <row r="166" spans="1:7" x14ac:dyDescent="0.3">
      <c r="A166" s="256"/>
      <c r="B166" s="252"/>
      <c r="C166" s="155">
        <v>2022</v>
      </c>
      <c r="D166" s="152">
        <v>6.2615705983660466E-2</v>
      </c>
      <c r="E166" s="152">
        <v>0.13653735103833298</v>
      </c>
      <c r="F166" s="152">
        <v>5.8743321156348926E-3</v>
      </c>
      <c r="G166" s="156">
        <v>709.15672766641865</v>
      </c>
    </row>
    <row r="167" spans="1:7" x14ac:dyDescent="0.3">
      <c r="A167" s="256"/>
      <c r="B167" s="252"/>
      <c r="C167" s="155">
        <v>2023</v>
      </c>
      <c r="D167" s="152">
        <v>6.03422250465157E-2</v>
      </c>
      <c r="E167" s="152">
        <v>0.13171580095654806</v>
      </c>
      <c r="F167" s="152">
        <v>5.373132537191962E-3</v>
      </c>
      <c r="G167" s="156">
        <v>690.71160282043775</v>
      </c>
    </row>
    <row r="168" spans="1:7" x14ac:dyDescent="0.3">
      <c r="A168" s="256"/>
      <c r="B168" s="252"/>
      <c r="C168" s="190">
        <v>2024</v>
      </c>
      <c r="D168" s="152">
        <v>5.8406011574232558E-2</v>
      </c>
      <c r="E168" s="152">
        <v>0.12922839795303978</v>
      </c>
      <c r="F168" s="152">
        <v>4.8456410646024618E-3</v>
      </c>
      <c r="G168" s="156">
        <v>690.02842947828674</v>
      </c>
    </row>
    <row r="169" spans="1:7" ht="13.5" thickBot="1" x14ac:dyDescent="0.35">
      <c r="A169" s="257"/>
      <c r="B169" s="253"/>
      <c r="C169" s="190">
        <v>2025</v>
      </c>
      <c r="D169" s="191">
        <v>5.6437680019690843E-2</v>
      </c>
      <c r="E169" s="192">
        <v>0.12725004431298806</v>
      </c>
      <c r="F169" s="192">
        <v>4.3064114490238385E-3</v>
      </c>
      <c r="G169" s="193">
        <v>688.87880811391574</v>
      </c>
    </row>
    <row r="170" spans="1:7" ht="13.5" thickBot="1" x14ac:dyDescent="0.35">
      <c r="A170" s="194"/>
      <c r="B170" s="195"/>
      <c r="C170" s="196"/>
      <c r="D170" s="197" t="s">
        <v>46</v>
      </c>
      <c r="E170" s="198" t="s">
        <v>82</v>
      </c>
      <c r="F170" s="198" t="s">
        <v>83</v>
      </c>
      <c r="G170" s="199" t="s">
        <v>47</v>
      </c>
    </row>
    <row r="171" spans="1:7" x14ac:dyDescent="0.3">
      <c r="A171" s="256" t="s">
        <v>109</v>
      </c>
      <c r="B171" s="252" t="s">
        <v>91</v>
      </c>
      <c r="C171" s="155">
        <v>1999</v>
      </c>
      <c r="D171" s="153">
        <v>0.70776437755819954</v>
      </c>
      <c r="E171" s="153">
        <v>4.8825914598298361</v>
      </c>
      <c r="F171" s="153">
        <v>3.0766380792189081E-2</v>
      </c>
      <c r="G171" s="154">
        <v>961.82603399389598</v>
      </c>
    </row>
    <row r="172" spans="1:7" x14ac:dyDescent="0.3">
      <c r="A172" s="256"/>
      <c r="B172" s="252"/>
      <c r="C172" s="155">
        <v>2000</v>
      </c>
      <c r="D172" s="152">
        <v>0.71331783402095816</v>
      </c>
      <c r="E172" s="152">
        <v>4.7454649796148161</v>
      </c>
      <c r="F172" s="152">
        <v>2.9699202614778094E-2</v>
      </c>
      <c r="G172" s="156">
        <v>971.14548479558914</v>
      </c>
    </row>
    <row r="173" spans="1:7" x14ac:dyDescent="0.3">
      <c r="A173" s="256"/>
      <c r="B173" s="252"/>
      <c r="C173" s="155">
        <v>2001</v>
      </c>
      <c r="D173" s="152">
        <v>0.68390992089704039</v>
      </c>
      <c r="E173" s="152">
        <v>4.8547922485352206</v>
      </c>
      <c r="F173" s="152">
        <v>3.0629281970844576E-2</v>
      </c>
      <c r="G173" s="156">
        <v>961.94906238824569</v>
      </c>
    </row>
    <row r="174" spans="1:7" x14ac:dyDescent="0.3">
      <c r="A174" s="256"/>
      <c r="B174" s="252"/>
      <c r="C174" s="155">
        <v>2002</v>
      </c>
      <c r="D174" s="152">
        <v>0.5827394959193517</v>
      </c>
      <c r="E174" s="152">
        <v>4.0266250844199041</v>
      </c>
      <c r="F174" s="152">
        <v>3.3554474975833012E-2</v>
      </c>
      <c r="G174" s="156">
        <v>937.78585321981575</v>
      </c>
    </row>
    <row r="175" spans="1:7" x14ac:dyDescent="0.3">
      <c r="A175" s="256"/>
      <c r="B175" s="252"/>
      <c r="C175" s="155">
        <v>2003</v>
      </c>
      <c r="D175" s="152">
        <v>0.57103518876368098</v>
      </c>
      <c r="E175" s="152">
        <v>4.0667723593028109</v>
      </c>
      <c r="F175" s="152">
        <v>3.3983135228920491E-2</v>
      </c>
      <c r="G175" s="156">
        <v>933.37999573352761</v>
      </c>
    </row>
    <row r="176" spans="1:7" x14ac:dyDescent="0.3">
      <c r="A176" s="256"/>
      <c r="B176" s="252"/>
      <c r="C176" s="155">
        <v>2004</v>
      </c>
      <c r="D176" s="152">
        <v>0.72312152800656671</v>
      </c>
      <c r="E176" s="152">
        <v>3.0258387712421801</v>
      </c>
      <c r="F176" s="152">
        <v>0.10120297437988468</v>
      </c>
      <c r="G176" s="156">
        <v>990.51296073756066</v>
      </c>
    </row>
    <row r="177" spans="1:7" x14ac:dyDescent="0.3">
      <c r="A177" s="256"/>
      <c r="B177" s="252"/>
      <c r="C177" s="155">
        <v>2005</v>
      </c>
      <c r="D177" s="152">
        <v>0.71023234012373737</v>
      </c>
      <c r="E177" s="152">
        <v>3.3645976213111841</v>
      </c>
      <c r="F177" s="152">
        <v>0.11934849443488808</v>
      </c>
      <c r="G177" s="156">
        <v>945.17167760704979</v>
      </c>
    </row>
    <row r="178" spans="1:7" x14ac:dyDescent="0.3">
      <c r="A178" s="256"/>
      <c r="B178" s="252"/>
      <c r="C178" s="155">
        <v>2006</v>
      </c>
      <c r="D178" s="152">
        <v>0.69940307462537532</v>
      </c>
      <c r="E178" s="152">
        <v>3.5223067867192257</v>
      </c>
      <c r="F178" s="152">
        <v>0.12785138493037496</v>
      </c>
      <c r="G178" s="156">
        <v>923.00212049847755</v>
      </c>
    </row>
    <row r="179" spans="1:7" x14ac:dyDescent="0.3">
      <c r="A179" s="256"/>
      <c r="B179" s="252"/>
      <c r="C179" s="155">
        <v>2007</v>
      </c>
      <c r="D179" s="152">
        <v>0.45613917387452108</v>
      </c>
      <c r="E179" s="152">
        <v>2.2189780110221808</v>
      </c>
      <c r="F179" s="152">
        <v>7.1830104961305735E-2</v>
      </c>
      <c r="G179" s="156">
        <v>966.91925956580371</v>
      </c>
    </row>
    <row r="180" spans="1:7" x14ac:dyDescent="0.3">
      <c r="A180" s="256"/>
      <c r="B180" s="252"/>
      <c r="C180" s="155">
        <v>2008</v>
      </c>
      <c r="D180" s="152">
        <v>0.40829662623097501</v>
      </c>
      <c r="E180" s="152">
        <v>2.0507605201337604</v>
      </c>
      <c r="F180" s="152">
        <v>6.8635818326798131E-2</v>
      </c>
      <c r="G180" s="156">
        <v>938.00401253368</v>
      </c>
    </row>
    <row r="181" spans="1:7" x14ac:dyDescent="0.3">
      <c r="A181" s="256"/>
      <c r="B181" s="252"/>
      <c r="C181" s="155">
        <v>2009</v>
      </c>
      <c r="D181" s="152">
        <v>0.35039806474101909</v>
      </c>
      <c r="E181" s="152">
        <v>1.6334835011354338</v>
      </c>
      <c r="F181" s="152">
        <v>5.4721816747269732E-2</v>
      </c>
      <c r="G181" s="156">
        <v>921.69333445166308</v>
      </c>
    </row>
    <row r="182" spans="1:7" x14ac:dyDescent="0.3">
      <c r="A182" s="256"/>
      <c r="B182" s="252"/>
      <c r="C182" s="155">
        <v>2010</v>
      </c>
      <c r="D182" s="152">
        <v>0.1805816500312821</v>
      </c>
      <c r="E182" s="152">
        <v>0.73279988703335619</v>
      </c>
      <c r="F182" s="152">
        <v>1.7660137088634634E-2</v>
      </c>
      <c r="G182" s="156">
        <v>935.31487198058062</v>
      </c>
    </row>
    <row r="183" spans="1:7" x14ac:dyDescent="0.3">
      <c r="A183" s="256"/>
      <c r="B183" s="252"/>
      <c r="C183" s="155">
        <v>2011</v>
      </c>
      <c r="D183" s="152">
        <v>0.16972950401251402</v>
      </c>
      <c r="E183" s="152">
        <v>0.7397651521264923</v>
      </c>
      <c r="F183" s="152">
        <v>1.8280425572056301E-2</v>
      </c>
      <c r="G183" s="156">
        <v>930.32308315963292</v>
      </c>
    </row>
    <row r="184" spans="1:7" x14ac:dyDescent="0.3">
      <c r="A184" s="256"/>
      <c r="B184" s="252"/>
      <c r="C184" s="155">
        <v>2012</v>
      </c>
      <c r="D184" s="152">
        <v>0.15672739878455227</v>
      </c>
      <c r="E184" s="152">
        <v>0.71440620422975121</v>
      </c>
      <c r="F184" s="152">
        <v>1.729153219552472E-2</v>
      </c>
      <c r="G184" s="156">
        <v>932.39276015857672</v>
      </c>
    </row>
    <row r="185" spans="1:7" x14ac:dyDescent="0.3">
      <c r="A185" s="256"/>
      <c r="B185" s="252"/>
      <c r="C185" s="155">
        <v>2013</v>
      </c>
      <c r="D185" s="152">
        <v>0.1412857045427782</v>
      </c>
      <c r="E185" s="152">
        <v>0.70403362219348464</v>
      </c>
      <c r="F185" s="152">
        <v>1.6970202520849582E-2</v>
      </c>
      <c r="G185" s="156">
        <v>931.22786353208835</v>
      </c>
    </row>
    <row r="186" spans="1:7" x14ac:dyDescent="0.3">
      <c r="A186" s="256"/>
      <c r="B186" s="252"/>
      <c r="C186" s="155">
        <v>2014</v>
      </c>
      <c r="D186" s="152">
        <v>0.12565438227891187</v>
      </c>
      <c r="E186" s="152">
        <v>0.69710013469998677</v>
      </c>
      <c r="F186" s="152">
        <v>1.6879214752121931E-2</v>
      </c>
      <c r="G186" s="156">
        <v>909.86995016922185</v>
      </c>
    </row>
    <row r="187" spans="1:7" x14ac:dyDescent="0.3">
      <c r="A187" s="256"/>
      <c r="B187" s="252"/>
      <c r="C187" s="155">
        <v>2015</v>
      </c>
      <c r="D187" s="152">
        <v>0.12448475376669196</v>
      </c>
      <c r="E187" s="152">
        <v>0.66561381149692955</v>
      </c>
      <c r="F187" s="152">
        <v>1.5601531164271503E-2</v>
      </c>
      <c r="G187" s="156">
        <v>907.24342674419802</v>
      </c>
    </row>
    <row r="188" spans="1:7" x14ac:dyDescent="0.3">
      <c r="A188" s="256"/>
      <c r="B188" s="252"/>
      <c r="C188" s="155">
        <v>2016</v>
      </c>
      <c r="D188" s="152">
        <v>0.11414273112992868</v>
      </c>
      <c r="E188" s="152">
        <v>0.61530541475824463</v>
      </c>
      <c r="F188" s="152">
        <v>1.684635410804948E-2</v>
      </c>
      <c r="G188" s="156">
        <v>871.41998458716239</v>
      </c>
    </row>
    <row r="189" spans="1:7" x14ac:dyDescent="0.3">
      <c r="A189" s="256"/>
      <c r="B189" s="252"/>
      <c r="C189" s="155">
        <v>2017</v>
      </c>
      <c r="D189" s="152">
        <v>0.10846673744931851</v>
      </c>
      <c r="E189" s="152">
        <v>0.51212469693821805</v>
      </c>
      <c r="F189" s="152">
        <v>1.5282650421450121E-2</v>
      </c>
      <c r="G189" s="156">
        <v>851.37776453658057</v>
      </c>
    </row>
    <row r="190" spans="1:7" x14ac:dyDescent="0.3">
      <c r="A190" s="256"/>
      <c r="B190" s="252"/>
      <c r="C190" s="155">
        <v>2018</v>
      </c>
      <c r="D190" s="152">
        <v>9.9640826632895474E-2</v>
      </c>
      <c r="E190" s="152">
        <v>0.4367128001372127</v>
      </c>
      <c r="F190" s="152">
        <v>1.6116212687138112E-2</v>
      </c>
      <c r="G190" s="156">
        <v>789.68704416306025</v>
      </c>
    </row>
    <row r="191" spans="1:7" x14ac:dyDescent="0.3">
      <c r="A191" s="256"/>
      <c r="B191" s="252"/>
      <c r="C191" s="155">
        <v>2019</v>
      </c>
      <c r="D191" s="152">
        <v>9.1127307000806235E-2</v>
      </c>
      <c r="E191" s="152">
        <v>0.34048262678666813</v>
      </c>
      <c r="F191" s="152">
        <v>1.3024184734078462E-2</v>
      </c>
      <c r="G191" s="156">
        <v>806.1263075429722</v>
      </c>
    </row>
    <row r="192" spans="1:7" x14ac:dyDescent="0.3">
      <c r="A192" s="256"/>
      <c r="B192" s="252"/>
      <c r="C192" s="155">
        <v>2020</v>
      </c>
      <c r="D192" s="152">
        <v>8.8685477165413307E-2</v>
      </c>
      <c r="E192" s="152">
        <v>0.29363125481318592</v>
      </c>
      <c r="F192" s="152">
        <v>1.3443191538743106E-2</v>
      </c>
      <c r="G192" s="156">
        <v>795.35235428174542</v>
      </c>
    </row>
    <row r="193" spans="1:7" x14ac:dyDescent="0.3">
      <c r="A193" s="256"/>
      <c r="B193" s="252"/>
      <c r="C193" s="155">
        <v>2021</v>
      </c>
      <c r="D193" s="152">
        <v>8.4365353656136607E-2</v>
      </c>
      <c r="E193" s="152">
        <v>0.2312684800622134</v>
      </c>
      <c r="F193" s="152">
        <v>1.2364279372870055E-2</v>
      </c>
      <c r="G193" s="156">
        <v>775.59237661292275</v>
      </c>
    </row>
    <row r="194" spans="1:7" x14ac:dyDescent="0.3">
      <c r="A194" s="256"/>
      <c r="B194" s="252"/>
      <c r="C194" s="155">
        <v>2022</v>
      </c>
      <c r="D194" s="152">
        <v>7.9623544196996285E-2</v>
      </c>
      <c r="E194" s="152">
        <v>0.17276743611062581</v>
      </c>
      <c r="F194" s="152">
        <v>1.1217864050807264E-2</v>
      </c>
      <c r="G194" s="156">
        <v>756.79635292040678</v>
      </c>
    </row>
    <row r="195" spans="1:7" x14ac:dyDescent="0.3">
      <c r="A195" s="256"/>
      <c r="B195" s="252"/>
      <c r="C195" s="155">
        <v>2023</v>
      </c>
      <c r="D195" s="152">
        <v>7.7121150852599463E-2</v>
      </c>
      <c r="E195" s="152">
        <v>0.16460835069909502</v>
      </c>
      <c r="F195" s="152">
        <v>1.0000898815127753E-2</v>
      </c>
      <c r="G195" s="156">
        <v>738.19668461955405</v>
      </c>
    </row>
    <row r="196" spans="1:7" ht="13.5" thickBot="1" x14ac:dyDescent="0.35">
      <c r="A196" s="256"/>
      <c r="B196" s="252"/>
      <c r="C196" s="157">
        <v>2024</v>
      </c>
      <c r="D196" s="152">
        <v>7.4645889180077279E-2</v>
      </c>
      <c r="E196" s="152">
        <v>0.15720228663196764</v>
      </c>
      <c r="F196" s="152">
        <v>8.7299832740726432E-3</v>
      </c>
      <c r="G196" s="156">
        <v>738.75991890870455</v>
      </c>
    </row>
    <row r="197" spans="1:7" ht="13.5" thickBot="1" x14ac:dyDescent="0.35">
      <c r="A197" s="257"/>
      <c r="B197" s="253"/>
      <c r="C197" s="157">
        <v>2025</v>
      </c>
      <c r="D197" s="158">
        <v>7.2074006700689655E-2</v>
      </c>
      <c r="E197" s="158">
        <v>0.1498901566319564</v>
      </c>
      <c r="F197" s="158">
        <v>7.4240800695661762E-3</v>
      </c>
      <c r="G197" s="159">
        <v>739.12333528828731</v>
      </c>
    </row>
    <row r="198" spans="1:7" ht="13.5" thickBot="1" x14ac:dyDescent="0.35">
      <c r="A198" s="194"/>
      <c r="B198" s="195"/>
      <c r="C198" s="196"/>
      <c r="D198" s="197" t="s">
        <v>46</v>
      </c>
      <c r="E198" s="198" t="s">
        <v>82</v>
      </c>
      <c r="F198" s="198" t="s">
        <v>83</v>
      </c>
      <c r="G198" s="199" t="s">
        <v>47</v>
      </c>
    </row>
    <row r="199" spans="1:7" x14ac:dyDescent="0.3">
      <c r="A199" s="251" t="s">
        <v>110</v>
      </c>
      <c r="B199" s="250" t="s">
        <v>143</v>
      </c>
      <c r="C199" s="155">
        <v>1999</v>
      </c>
      <c r="D199" s="153">
        <v>1.1448498465275305</v>
      </c>
      <c r="E199" s="153">
        <v>1.1878746637563224</v>
      </c>
      <c r="F199" s="153">
        <v>3.9022124710591018E-3</v>
      </c>
      <c r="G199" s="154">
        <v>455.25640901907121</v>
      </c>
    </row>
    <row r="200" spans="1:7" x14ac:dyDescent="0.3">
      <c r="A200" s="251"/>
      <c r="B200" s="250"/>
      <c r="C200" s="155">
        <v>2000</v>
      </c>
      <c r="D200" s="152">
        <v>0.99215320840218924</v>
      </c>
      <c r="E200" s="152">
        <v>1.0797562797482929</v>
      </c>
      <c r="F200" s="152">
        <v>3.8761497982551553E-3</v>
      </c>
      <c r="G200" s="156">
        <v>470.02964851981619</v>
      </c>
    </row>
    <row r="201" spans="1:7" x14ac:dyDescent="0.3">
      <c r="A201" s="251"/>
      <c r="B201" s="250"/>
      <c r="C201" s="155">
        <v>2001</v>
      </c>
      <c r="D201" s="152">
        <v>0.95714769114722997</v>
      </c>
      <c r="E201" s="152">
        <v>0.99564158240657608</v>
      </c>
      <c r="F201" s="152">
        <v>3.8664489156751167E-3</v>
      </c>
      <c r="G201" s="156">
        <v>468.32937691564149</v>
      </c>
    </row>
    <row r="202" spans="1:7" x14ac:dyDescent="0.3">
      <c r="A202" s="251"/>
      <c r="B202" s="250"/>
      <c r="C202" s="155">
        <v>2002</v>
      </c>
      <c r="D202" s="152">
        <v>0.92948479466806411</v>
      </c>
      <c r="E202" s="152">
        <v>0.95380076974579442</v>
      </c>
      <c r="F202" s="152">
        <v>3.853658325450887E-3</v>
      </c>
      <c r="G202" s="156">
        <v>468.21984253716533</v>
      </c>
    </row>
    <row r="203" spans="1:7" x14ac:dyDescent="0.3">
      <c r="A203" s="251"/>
      <c r="B203" s="250"/>
      <c r="C203" s="155">
        <v>2003</v>
      </c>
      <c r="D203" s="152">
        <v>0.91845217581768013</v>
      </c>
      <c r="E203" s="152">
        <v>1.0235764347219425</v>
      </c>
      <c r="F203" s="152">
        <v>3.8400882503712304E-3</v>
      </c>
      <c r="G203" s="156">
        <v>475.06803576533088</v>
      </c>
    </row>
    <row r="204" spans="1:7" x14ac:dyDescent="0.3">
      <c r="A204" s="251"/>
      <c r="B204" s="250"/>
      <c r="C204" s="155">
        <v>2004</v>
      </c>
      <c r="D204" s="152">
        <v>0.66724904645813488</v>
      </c>
      <c r="E204" s="152">
        <v>8.7796323954868957E-2</v>
      </c>
      <c r="F204" s="152">
        <v>0</v>
      </c>
      <c r="G204" s="156">
        <v>455.52138037858316</v>
      </c>
    </row>
    <row r="205" spans="1:7" x14ac:dyDescent="0.3">
      <c r="A205" s="251"/>
      <c r="B205" s="250"/>
      <c r="C205" s="155">
        <v>2005</v>
      </c>
      <c r="D205" s="152">
        <v>0.64375968730121891</v>
      </c>
      <c r="E205" s="152">
        <v>8.7552036549996201E-2</v>
      </c>
      <c r="F205" s="152">
        <v>0</v>
      </c>
      <c r="G205" s="156">
        <v>450.42747283965542</v>
      </c>
    </row>
    <row r="206" spans="1:7" x14ac:dyDescent="0.3">
      <c r="A206" s="251"/>
      <c r="B206" s="250"/>
      <c r="C206" s="155">
        <v>2006</v>
      </c>
      <c r="D206" s="152">
        <v>0.61583016145371294</v>
      </c>
      <c r="E206" s="152">
        <v>8.356648973783451E-2</v>
      </c>
      <c r="F206" s="152">
        <v>7.6709879945097392E-5</v>
      </c>
      <c r="G206" s="156">
        <v>441.01429630198561</v>
      </c>
    </row>
    <row r="207" spans="1:7" x14ac:dyDescent="0.3">
      <c r="A207" s="251"/>
      <c r="B207" s="250"/>
      <c r="C207" s="155">
        <v>2007</v>
      </c>
      <c r="D207" s="152">
        <v>0.46516345474702775</v>
      </c>
      <c r="E207" s="152">
        <v>8.497602080496916E-2</v>
      </c>
      <c r="F207" s="152">
        <v>7.3831812841325883E-5</v>
      </c>
      <c r="G207" s="156">
        <v>438.45823044046392</v>
      </c>
    </row>
    <row r="208" spans="1:7" x14ac:dyDescent="0.3">
      <c r="A208" s="251"/>
      <c r="B208" s="250"/>
      <c r="C208" s="155">
        <v>2008</v>
      </c>
      <c r="D208" s="152">
        <v>0.34633328482727499</v>
      </c>
      <c r="E208" s="152">
        <v>8.204573967086827E-2</v>
      </c>
      <c r="F208" s="152">
        <v>7.0278707706062664E-5</v>
      </c>
      <c r="G208" s="156">
        <v>433.18620452123542</v>
      </c>
    </row>
    <row r="209" spans="1:7" x14ac:dyDescent="0.3">
      <c r="A209" s="251"/>
      <c r="B209" s="250"/>
      <c r="C209" s="155">
        <v>2009</v>
      </c>
      <c r="D209" s="152">
        <v>0.24629674445858316</v>
      </c>
      <c r="E209" s="152">
        <v>7.9683860449067223E-2</v>
      </c>
      <c r="F209" s="152">
        <v>0</v>
      </c>
      <c r="G209" s="156">
        <v>405.52266872695623</v>
      </c>
    </row>
    <row r="210" spans="1:7" x14ac:dyDescent="0.3">
      <c r="A210" s="251"/>
      <c r="B210" s="250"/>
      <c r="C210" s="155">
        <v>2010</v>
      </c>
      <c r="D210" s="152">
        <v>0.24361868761006386</v>
      </c>
      <c r="E210" s="152">
        <v>7.7739128468187924E-2</v>
      </c>
      <c r="F210" s="152">
        <v>3.4037251732343423E-4</v>
      </c>
      <c r="G210" s="156">
        <v>394.51685165747472</v>
      </c>
    </row>
    <row r="211" spans="1:7" x14ac:dyDescent="0.3">
      <c r="A211" s="251"/>
      <c r="B211" s="250"/>
      <c r="C211" s="155">
        <v>2011</v>
      </c>
      <c r="D211" s="152">
        <v>0.23692491777707395</v>
      </c>
      <c r="E211" s="152">
        <v>7.5880874213843152E-2</v>
      </c>
      <c r="F211" s="152">
        <v>4.7773506380689647E-4</v>
      </c>
      <c r="G211" s="156">
        <v>388.88186553586524</v>
      </c>
    </row>
    <row r="212" spans="1:7" x14ac:dyDescent="0.3">
      <c r="A212" s="251"/>
      <c r="B212" s="250"/>
      <c r="C212" s="155">
        <v>2012</v>
      </c>
      <c r="D212" s="152">
        <v>0.18880681481917341</v>
      </c>
      <c r="E212" s="152">
        <v>7.2226137729921702E-2</v>
      </c>
      <c r="F212" s="152">
        <v>7.430397836891557E-4</v>
      </c>
      <c r="G212" s="156">
        <v>379.89025368303368</v>
      </c>
    </row>
    <row r="213" spans="1:7" x14ac:dyDescent="0.3">
      <c r="A213" s="251"/>
      <c r="B213" s="250"/>
      <c r="C213" s="155">
        <v>2013</v>
      </c>
      <c r="D213" s="152">
        <v>0.15875757964575696</v>
      </c>
      <c r="E213" s="152">
        <v>7.1779125674989841E-2</v>
      </c>
      <c r="F213" s="152">
        <v>1.1182860200658648E-3</v>
      </c>
      <c r="G213" s="156">
        <v>371.21024202695656</v>
      </c>
    </row>
    <row r="214" spans="1:7" x14ac:dyDescent="0.3">
      <c r="A214" s="251"/>
      <c r="B214" s="250"/>
      <c r="C214" s="155">
        <v>2014</v>
      </c>
      <c r="D214" s="152">
        <v>0.12808893480786668</v>
      </c>
      <c r="E214" s="152">
        <v>6.9685845473775029E-2</v>
      </c>
      <c r="F214" s="152">
        <v>1.5691271388918711E-3</v>
      </c>
      <c r="G214" s="156">
        <v>368.42257434892582</v>
      </c>
    </row>
    <row r="215" spans="1:7" x14ac:dyDescent="0.3">
      <c r="A215" s="251"/>
      <c r="B215" s="250"/>
      <c r="C215" s="155">
        <v>2015</v>
      </c>
      <c r="D215" s="152">
        <v>0.12026541847446923</v>
      </c>
      <c r="E215" s="152">
        <v>6.6476220009629328E-2</v>
      </c>
      <c r="F215" s="152">
        <v>2.0029741263287481E-3</v>
      </c>
      <c r="G215" s="156">
        <v>356.01303263076198</v>
      </c>
    </row>
    <row r="216" spans="1:7" x14ac:dyDescent="0.3">
      <c r="A216" s="251"/>
      <c r="B216" s="250"/>
      <c r="C216" s="155">
        <v>2016</v>
      </c>
      <c r="D216" s="152">
        <v>0.10952440740288169</v>
      </c>
      <c r="E216" s="152">
        <v>6.5250084634075986E-2</v>
      </c>
      <c r="F216" s="152">
        <v>2.2630142878717458E-3</v>
      </c>
      <c r="G216" s="156">
        <v>349.64427053068243</v>
      </c>
    </row>
    <row r="217" spans="1:7" x14ac:dyDescent="0.3">
      <c r="A217" s="251"/>
      <c r="B217" s="250"/>
      <c r="C217" s="155">
        <v>2017</v>
      </c>
      <c r="D217" s="152">
        <v>9.5639948615983628E-2</v>
      </c>
      <c r="E217" s="152">
        <v>6.2352526269736745E-2</v>
      </c>
      <c r="F217" s="152">
        <v>2.4260818517058075E-3</v>
      </c>
      <c r="G217" s="156">
        <v>349.11888095443169</v>
      </c>
    </row>
    <row r="218" spans="1:7" x14ac:dyDescent="0.3">
      <c r="A218" s="251"/>
      <c r="B218" s="250"/>
      <c r="C218" s="155">
        <v>2018</v>
      </c>
      <c r="D218" s="152">
        <v>7.5180644073319577E-2</v>
      </c>
      <c r="E218" s="152">
        <v>5.9061955170753543E-2</v>
      </c>
      <c r="F218" s="152">
        <v>2.5205346407516493E-3</v>
      </c>
      <c r="G218" s="156">
        <v>347.98952160088572</v>
      </c>
    </row>
    <row r="219" spans="1:7" x14ac:dyDescent="0.3">
      <c r="A219" s="251"/>
      <c r="B219" s="250"/>
      <c r="C219" s="155">
        <v>2019</v>
      </c>
      <c r="D219" s="152">
        <v>6.4451838721603608E-2</v>
      </c>
      <c r="E219" s="152">
        <v>5.6439364648907558E-2</v>
      </c>
      <c r="F219" s="152">
        <v>2.3760839058861024E-3</v>
      </c>
      <c r="G219" s="156">
        <v>336.1256682760249</v>
      </c>
    </row>
    <row r="220" spans="1:7" x14ac:dyDescent="0.3">
      <c r="A220" s="251"/>
      <c r="B220" s="250"/>
      <c r="C220" s="155">
        <v>2020</v>
      </c>
      <c r="D220" s="152">
        <v>5.5269823633306778E-2</v>
      </c>
      <c r="E220" s="152">
        <v>5.2899810681444726E-2</v>
      </c>
      <c r="F220" s="152">
        <v>1.6918346038292034E-3</v>
      </c>
      <c r="G220" s="156">
        <v>334.38434853551121</v>
      </c>
    </row>
    <row r="221" spans="1:7" x14ac:dyDescent="0.3">
      <c r="A221" s="251"/>
      <c r="B221" s="250"/>
      <c r="C221" s="155">
        <v>2021</v>
      </c>
      <c r="D221" s="152">
        <v>4.9966238007330431E-2</v>
      </c>
      <c r="E221" s="152">
        <v>4.9056790476994232E-2</v>
      </c>
      <c r="F221" s="152">
        <v>1.0459395085932854E-3</v>
      </c>
      <c r="G221" s="156">
        <v>317.84980639222931</v>
      </c>
    </row>
    <row r="222" spans="1:7" x14ac:dyDescent="0.3">
      <c r="A222" s="251"/>
      <c r="B222" s="250"/>
      <c r="C222" s="155">
        <v>2022</v>
      </c>
      <c r="D222" s="152">
        <v>4.2438139222831003E-2</v>
      </c>
      <c r="E222" s="152">
        <v>4.5214065256807309E-2</v>
      </c>
      <c r="F222" s="152">
        <v>1.0410722563142509E-3</v>
      </c>
      <c r="G222" s="156">
        <v>306.65834494587801</v>
      </c>
    </row>
    <row r="223" spans="1:7" x14ac:dyDescent="0.3">
      <c r="A223" s="251"/>
      <c r="B223" s="250"/>
      <c r="C223" s="155">
        <v>2023</v>
      </c>
      <c r="D223" s="164">
        <v>3.7826903170937669E-2</v>
      </c>
      <c r="E223" s="164">
        <v>4.0828313781675882E-2</v>
      </c>
      <c r="F223" s="164">
        <v>1.0363715035191924E-3</v>
      </c>
      <c r="G223" s="165">
        <v>295.56944480947243</v>
      </c>
    </row>
    <row r="224" spans="1:7" ht="13.5" thickBot="1" x14ac:dyDescent="0.35">
      <c r="A224" s="251"/>
      <c r="B224" s="250"/>
      <c r="C224" s="157">
        <v>2024</v>
      </c>
      <c r="D224" s="164">
        <v>3.2655948085452004E-2</v>
      </c>
      <c r="E224" s="164">
        <v>3.5745069998907746E-2</v>
      </c>
      <c r="F224" s="164">
        <v>1.0318195451541284E-3</v>
      </c>
      <c r="G224" s="165">
        <v>284.56553444840341</v>
      </c>
    </row>
    <row r="225" spans="1:7" ht="13.5" thickBot="1" x14ac:dyDescent="0.35">
      <c r="A225" s="251"/>
      <c r="B225" s="250"/>
      <c r="C225" s="157">
        <v>2025</v>
      </c>
      <c r="D225" s="158">
        <v>2.8627018677810843E-2</v>
      </c>
      <c r="E225" s="158">
        <v>3.1183822213428455E-2</v>
      </c>
      <c r="F225" s="158">
        <v>1.0273086788849782E-3</v>
      </c>
      <c r="G225" s="159">
        <v>273.66587125441578</v>
      </c>
    </row>
  </sheetData>
  <sheetProtection algorithmName="SHA-512" hashValue="bWjn06ZaR3RUqyg3YQWJ3NPlZL0fbm+h2m7bR1qXrnSm+poxjL+4+bTkvqxeRQRRGZYjAd640QFtBY8NJ66JKQ==" saltValue="hO5jFdS4i9gw39ahvraifA==" spinCount="100000" sheet="1" objects="1" scenarios="1"/>
  <mergeCells count="39">
    <mergeCell ref="B11:B12"/>
    <mergeCell ref="A19:A20"/>
    <mergeCell ref="B19:B20"/>
    <mergeCell ref="A13:A14"/>
    <mergeCell ref="B13:B14"/>
    <mergeCell ref="A15:A16"/>
    <mergeCell ref="B15:B16"/>
    <mergeCell ref="A17:A18"/>
    <mergeCell ref="B17:B18"/>
    <mergeCell ref="B59:B85"/>
    <mergeCell ref="A59:A85"/>
    <mergeCell ref="A87:A113"/>
    <mergeCell ref="B87:B113"/>
    <mergeCell ref="A5:K5"/>
    <mergeCell ref="A6:A8"/>
    <mergeCell ref="B6:B8"/>
    <mergeCell ref="C6:C8"/>
    <mergeCell ref="D6:K6"/>
    <mergeCell ref="D7:G7"/>
    <mergeCell ref="H7:K7"/>
    <mergeCell ref="A9:A10"/>
    <mergeCell ref="B9:B10"/>
    <mergeCell ref="H9:K9"/>
    <mergeCell ref="H10:K10"/>
    <mergeCell ref="A11:A12"/>
    <mergeCell ref="A55:G55"/>
    <mergeCell ref="A56:A58"/>
    <mergeCell ref="B56:B58"/>
    <mergeCell ref="C56:C58"/>
    <mergeCell ref="D56:G56"/>
    <mergeCell ref="D57:G57"/>
    <mergeCell ref="B199:B225"/>
    <mergeCell ref="A199:A225"/>
    <mergeCell ref="B115:B141"/>
    <mergeCell ref="A115:A141"/>
    <mergeCell ref="B143:B169"/>
    <mergeCell ref="A143:A169"/>
    <mergeCell ref="B171:B197"/>
    <mergeCell ref="A171:A197"/>
  </mergeCells>
  <pageMargins left="0.42" right="0.5" top="1" bottom="0.75" header="0.5" footer="0.5"/>
  <pageSetup scale="85" orientation="landscape" cellComments="asDisplayed" r:id="rId1"/>
  <headerFooter alignWithMargins="0">
    <oddFooter>&amp;C&amp;F&amp;R&amp;D &amp;T]</oddFooter>
  </headerFooter>
  <customProperties>
    <customPr name="fd66d2773"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C5661-8DC3-4D9A-AEFB-D3FB1E5AA027}"/>
</file>

<file path=customXml/itemProps2.xml><?xml version="1.0" encoding="utf-8"?>
<ds:datastoreItem xmlns:ds="http://schemas.openxmlformats.org/officeDocument/2006/customXml" ds:itemID="{024D4214-9B9A-4AAD-811A-5C73C1FFAE29}"/>
</file>

<file path=customXml/itemProps3.xml><?xml version="1.0" encoding="utf-8"?>
<ds:datastoreItem xmlns:ds="http://schemas.openxmlformats.org/officeDocument/2006/customXml" ds:itemID="{4C61171D-19DA-4FE7-B3E6-7F7733BF7A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49</vt:i4>
      </vt:variant>
    </vt:vector>
  </HeadingPairs>
  <TitlesOfParts>
    <vt:vector size="54" baseType="lpstr">
      <vt:lpstr>Instructions</vt:lpstr>
      <vt:lpstr>Gen'l Info</vt:lpstr>
      <vt:lpstr>CE calcs</vt:lpstr>
      <vt:lpstr>Notes and Assumptions</vt:lpstr>
      <vt:lpstr>Emission Factors</vt:lpstr>
      <vt:lpstr>Annual_CO2_Emissions</vt:lpstr>
      <vt:lpstr>Annual_Emission_Reductions_ROG_NOx_PM</vt:lpstr>
      <vt:lpstr>Annual_NOx_Emissions</vt:lpstr>
      <vt:lpstr>Annual_PM_Emissions</vt:lpstr>
      <vt:lpstr>Annual_ROG_Emissions</vt:lpstr>
      <vt:lpstr>Annual_Weighted_PM_Emissions</vt:lpstr>
      <vt:lpstr>'Gen''l Info'!BVMT</vt:lpstr>
      <vt:lpstr>BVMT</vt:lpstr>
      <vt:lpstr>'Gen''l Info'!BVMTNOxfactor</vt:lpstr>
      <vt:lpstr>BVMTNOxfactor</vt:lpstr>
      <vt:lpstr>'Gen''l Info'!BVMTPM10factor</vt:lpstr>
      <vt:lpstr>BVMTPM10factor</vt:lpstr>
      <vt:lpstr>'Gen''l Info'!BVMTROGfactor</vt:lpstr>
      <vt:lpstr>BVMTROGfactor</vt:lpstr>
      <vt:lpstr>Clean_Air_Policies_Points</vt:lpstr>
      <vt:lpstr>CoFund</vt:lpstr>
      <vt:lpstr>Disadvantaged_Community_Points</vt:lpstr>
      <vt:lpstr>Greenhouse_Gas_Points</vt:lpstr>
      <vt:lpstr>Lifetime_CO2_Emissions</vt:lpstr>
      <vt:lpstr>Lifetime_Emission_Reductions_ROG_NOx_PM</vt:lpstr>
      <vt:lpstr>Lifetime_NOx_Emissions</vt:lpstr>
      <vt:lpstr>Lifetime_PM_Emissions</vt:lpstr>
      <vt:lpstr>Lifetime_ROG_Emissions</vt:lpstr>
      <vt:lpstr>Lifetime_Weighted_PM_Emissions</vt:lpstr>
      <vt:lpstr>New_Vehicle_PM_Emission_Factor__gr_mi</vt:lpstr>
      <vt:lpstr>Other_Project_Attributes_Points</vt:lpstr>
      <vt:lpstr>'CE calcs'!Print_Area</vt:lpstr>
      <vt:lpstr>'Emission Factors'!Print_Area</vt:lpstr>
      <vt:lpstr>'Gen''l Info'!Print_Area</vt:lpstr>
      <vt:lpstr>Instructions!Print_Area</vt:lpstr>
      <vt:lpstr>Project_Sponsor_Address</vt:lpstr>
      <vt:lpstr>Project_Sponsor_City</vt:lpstr>
      <vt:lpstr>Project_Sponsor_Contact</vt:lpstr>
      <vt:lpstr>'Gen''l Info'!Project_Sponsor_Email</vt:lpstr>
      <vt:lpstr>Project_Sponsor_Email</vt:lpstr>
      <vt:lpstr>Project_Sponsor_Phone_Number</vt:lpstr>
      <vt:lpstr>'Gen''l Info'!Promote_Alternative_Transportation_Modes</vt:lpstr>
      <vt:lpstr>Promote_Alternative_Transportation_Modes</vt:lpstr>
      <vt:lpstr>'Gen''l Info'!Public_Non_Public_Entity</vt:lpstr>
      <vt:lpstr>Sensitive_Communities_Points</vt:lpstr>
      <vt:lpstr>TFCA_Cost_40_Percent</vt:lpstr>
      <vt:lpstr>'Gen''l Info'!TFCA_Cost_60_Percent</vt:lpstr>
      <vt:lpstr>TFCA_Cost_60_Percent</vt:lpstr>
      <vt:lpstr>TFCA_Cost_Effectiveness</vt:lpstr>
      <vt:lpstr>TFCA_Weighted_Cost_Effectiveness</vt:lpstr>
      <vt:lpstr>Total_New_EVs</vt:lpstr>
      <vt:lpstr>Total_Points</vt:lpstr>
      <vt:lpstr>Total_TFCA_Cost</vt:lpstr>
      <vt:lpstr>Yrs_Effectiveness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Hui</dc:creator>
  <cp:lastModifiedBy>Jason Newman</cp:lastModifiedBy>
  <cp:lastPrinted>2014-12-20T00:25:18Z</cp:lastPrinted>
  <dcterms:created xsi:type="dcterms:W3CDTF">1998-03-03T01:20:13Z</dcterms:created>
  <dcterms:modified xsi:type="dcterms:W3CDTF">2026-02-10T02:09:37Z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el_type">
    <vt:lpwstr>GrantRequest</vt:lpwstr>
  </property>
  <property fmtid="{D5CDD505-2E9C-101B-9397-08002B2CF9AE}" pid="3" name="h4faf8f5a">
    <vt:lpwstr>{"st":1,"snapHeaders":true,"column":1,"row":1,"isHeaderVisible":true}</vt:lpwstr>
  </property>
  <property fmtid="{D5CDD505-2E9C-101B-9397-08002B2CF9AE}" pid="4" name="hc972d263">
    <vt:lpwstr>{"st":2,"snapHeaders":true,"column":1,"row":1,"isHeaderVisible":true}</vt:lpwstr>
  </property>
  <property fmtid="{D5CDD505-2E9C-101B-9397-08002B2CF9AE}" pid="5" name="h9cd7630d">
    <vt:lpwstr>{"st":3,"snapHeaders":true,"column":1,"row":1,"isHeaderVisible":true}</vt:lpwstr>
  </property>
  <property fmtid="{D5CDD505-2E9C-101B-9397-08002B2CF9AE}" pid="6" name="hf49511e8">
    <vt:lpwstr>{"st":4,"snapHeaders":true,"column":1,"row":1,"isHeaderVisible":true}</vt:lpwstr>
  </property>
  <property fmtid="{D5CDD505-2E9C-101B-9397-08002B2CF9AE}" pid="7" name="hd66d2773">
    <vt:lpwstr>{"st":5,"snapHeaders":true,"column":1,"row":1,"isHeaderVisible":true}</vt:lpwstr>
  </property>
  <property fmtid="{D5CDD505-2E9C-101B-9397-08002B2CF9AE}" pid="8" name="version">
    <vt:lpwstr>33.1.0</vt:lpwstr>
  </property>
  <property fmtid="{D5CDD505-2E9C-101B-9397-08002B2CF9AE}" pid="9" name="ContentTypeId">
    <vt:lpwstr>0x010100287F96852DA00B498504A1DA5F437095</vt:lpwstr>
  </property>
</Properties>
</file>