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G:\Env_Rev\Grant Programs\TFCA PROGRAM\WORKSHTS\EXCEL\2023\"/>
    </mc:Choice>
  </mc:AlternateContent>
  <xr:revisionPtr revIDLastSave="0" documentId="13_ncr:1_{FF2805C9-4954-4274-A71D-706916B758D0}" xr6:coauthVersionLast="47" xr6:coauthVersionMax="47" xr10:uidLastSave="{00000000-0000-0000-0000-000000000000}"/>
  <bookViews>
    <workbookView xWindow="42390" yWindow="0" windowWidth="22710" windowHeight="14745" xr2:uid="{00000000-000D-0000-FFFF-FFFF00000000}"/>
  </bookViews>
  <sheets>
    <sheet name="Instructions" sheetId="11" r:id="rId1"/>
    <sheet name="Gen'l Info" sheetId="10" r:id="rId2"/>
    <sheet name="CE Calcs" sheetId="4" r:id="rId3"/>
    <sheet name="Notes and assumptions" sheetId="2" r:id="rId4"/>
    <sheet name="Emission Factors" sheetId="3" r:id="rId5"/>
    <sheet name="EMFAC 2022 Raw Data" sheetId="9"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1" hidden="1">'Gen''l Info'!#REF!</definedName>
    <definedName name="Admin_Cost">#REF!</definedName>
    <definedName name="Admin_Cost_Max_5_Percent">#REF!</definedName>
    <definedName name="Admin_Cost_Percent">#REF!</definedName>
    <definedName name="Annual_CO2_Emissions" localSheetId="1">'Gen''l Info'!#REF!</definedName>
    <definedName name="Annual_Emission_Reductions_ROG_NOx_PM" localSheetId="1">'Gen''l Info'!#REF!</definedName>
    <definedName name="Annual_Mileage_New_Vehicles" localSheetId="1">'Gen''l Info'!#REF!</definedName>
    <definedName name="Annual_NOx_Emissions" localSheetId="1">'Gen''l Info'!#REF!</definedName>
    <definedName name="Annual_PM_Emissions" localSheetId="1">'Gen''l Info'!#REF!</definedName>
    <definedName name="Annual_PM_Emissions">[1]Calcs!$J$40</definedName>
    <definedName name="Annual_ROG_Emissions" localSheetId="1">'Gen''l Info'!#REF!</definedName>
    <definedName name="Annual_Trips_Reduced" localSheetId="1">'Gen''l Info'!#REF!</definedName>
    <definedName name="Annual_Trips_Reduced">[1]Calcs!#REF!</definedName>
    <definedName name="Annual_VMT_Reduction" localSheetId="1">'Gen''l Info'!#REF!</definedName>
    <definedName name="Annual_VMT_Reduction">[1]Calcs!#REF!</definedName>
    <definedName name="Annual_Weighted_PM_Emissions" localSheetId="1">'Gen''l Info'!#REF!</definedName>
    <definedName name="Annual_Weighted_PM_Emissions">[1]Calcs!$J$41</definedName>
    <definedName name="Application_Number" localSheetId="1">'Gen''l Info'!#REF!</definedName>
    <definedName name="Application_Number">[1]Calcs!#REF!</definedName>
    <definedName name="BEndNOxfactor">[2]Calcs!#REF!</definedName>
    <definedName name="BEndROGfactor">[2]Calcs!#REF!</definedName>
    <definedName name="Benefits_Sensitive___PM_Impacted_Communities?">#REF!</definedName>
    <definedName name="BTrips">[2]Calcs!#REF!</definedName>
    <definedName name="BVMT" localSheetId="1">'Gen''l Info'!$B$30</definedName>
    <definedName name="BVMTNOxfactor" localSheetId="1">'Gen''l Info'!$B$32</definedName>
    <definedName name="BVMTPM10factor" localSheetId="1">'Gen''l Info'!$B$33</definedName>
    <definedName name="BVMTROGfactor" localSheetId="1">'Gen''l Info'!$B$31</definedName>
    <definedName name="Clean_Air_Policies_Points" localSheetId="1">'Gen''l Info'!#REF!</definedName>
    <definedName name="CO2_Electric">'[3]EF-Trip Reduction'!$C$41</definedName>
    <definedName name="CO2_from_CNG">'[3]EF-Trip Reduction'!$C$40</definedName>
    <definedName name="CoFund" localSheetId="1">'Gen''l Info'!#REF!</definedName>
    <definedName name="Cost_Effectiveness_Points" localSheetId="1">'Gen''l Info'!#REF!</definedName>
    <definedName name="Cost_Effectiveness_Points">[1]Calcs!#REF!</definedName>
    <definedName name="CurrentStd">'[1]Emission Factors'!$A$13:$A$14</definedName>
    <definedName name="Disadvantaged_Community_Points" localSheetId="1">'Gen''l Info'!#REF!</definedName>
    <definedName name="District_Staff_Liason__initials">#REF!</definedName>
    <definedName name="DisVMT">[2]Calcs!#REF!</definedName>
    <definedName name="DVMTNOxfactor">[4]Calcs!#REF!</definedName>
    <definedName name="DVMTROGfactor">[4]Calcs!#REF!</definedName>
    <definedName name="Final_Report_Date_CMA" localSheetId="1">'Gen''l Info'!#REF!</definedName>
    <definedName name="Final_Report_Date_CMA">[1]Calcs!#REF!</definedName>
    <definedName name="Final_Report_Date_PM">[4]Calcs!#REF!</definedName>
    <definedName name="Greenhouse_Gas_Points" localSheetId="1">'Gen''l Info'!#REF!</definedName>
    <definedName name="Incremental_Cost">#REF!</definedName>
    <definedName name="Lifetime_CO2_Emissions" localSheetId="1">'Gen''l Info'!#REF!</definedName>
    <definedName name="Lifetime_Emission_Reductions_ROG_NOx">[4]Calcs!#REF!</definedName>
    <definedName name="Lifetime_Emission_Reductions_ROG_NOx_PM" localSheetId="1">'Gen''l Info'!#REF!</definedName>
    <definedName name="Lifetime_Emissions_Reductions_Tons_ROG_NOx_PM">[2]Calcs!#REF!</definedName>
    <definedName name="Lifetime_NOx_Emissions" localSheetId="1">'Gen''l Info'!#REF!</definedName>
    <definedName name="Lifetime_NOx_Emissions">[1]Calcs!$K$39</definedName>
    <definedName name="Lifetime_NOx_Emissions_Plus_Scrap_Credit">[5]Calcs!#REF!</definedName>
    <definedName name="Lifetime_PM_Emissions" localSheetId="1">'Gen''l Info'!#REF!</definedName>
    <definedName name="Lifetime_PM_Emissions">[1]Calcs!$K$40</definedName>
    <definedName name="Lifetime_ROG_Emissions" localSheetId="1">'Gen''l Info'!#REF!</definedName>
    <definedName name="Lifetime_ROG_Emissions">[1]Calcs!$K$38</definedName>
    <definedName name="Lifetime_ROG_Emissions_Plus_Scrap_Credit">[5]Calcs!#REF!</definedName>
    <definedName name="Lifetime_Trips_Eliminated">[2]Calcs!#REF!</definedName>
    <definedName name="Lifetime_Trips_Reduced" localSheetId="1">'Gen''l Info'!#REF!</definedName>
    <definedName name="Lifetime_Trips_Reduced">[1]Calcs!#REF!</definedName>
    <definedName name="Lifetime_VMT_Reduction" localSheetId="1">'Gen''l Info'!#REF!</definedName>
    <definedName name="Lifetime_VMT_Reduction">[1]Calcs!#REF!</definedName>
    <definedName name="Lifetime_Weighted_PM_Emissions" localSheetId="1">'Gen''l Info'!#REF!</definedName>
    <definedName name="Lifetime_Weighted_PM_Emissions">[1]Calcs!$K$41</definedName>
    <definedName name="Lifetime_Weighted_PM_Emissions_Plus_Scrap_Credit">[5]Calcs!#REF!</definedName>
    <definedName name="Local_Clean_Air_Planning_Points" localSheetId="1">'Gen''l Info'!#REF!</definedName>
    <definedName name="Local_Clean_Air_Planning_Points">'[1]Emission Factors'!#REF!</definedName>
    <definedName name="Matching_Funds_Documentation">#REF!</definedName>
    <definedName name="Maximum_Funds_Requested_Public_Agency">#REF!</definedName>
    <definedName name="MF_Line_Item_1">#REF!</definedName>
    <definedName name="MF_Line_Item_1_Amount">#REF!</definedName>
    <definedName name="MF_Line_Item_1_Source">#REF!</definedName>
    <definedName name="MF_Line_Item_2">#REF!</definedName>
    <definedName name="MF_Line_Item_2_Amount">#REF!</definedName>
    <definedName name="MF_Line_Item_2_Source">#REF!</definedName>
    <definedName name="MF_Line_Item_3">#REF!</definedName>
    <definedName name="MF_Line_Item_3_Amount">#REF!</definedName>
    <definedName name="MF_Line_Item_3_Source">#REF!</definedName>
    <definedName name="MF_Line_Item_4">#REF!</definedName>
    <definedName name="MF_Line_Item_4_Amount">#REF!</definedName>
    <definedName name="MF_Line_Item_4_Source">#REF!</definedName>
    <definedName name="MF_Line_Item_5">#REF!</definedName>
    <definedName name="MF_Line_Item_5_Amount">#REF!</definedName>
    <definedName name="MF_Line_Item_5_Source">#REF!</definedName>
    <definedName name="MF_Percent">#REF!</definedName>
    <definedName name="MF_Percent_Requirement">#REF!</definedName>
    <definedName name="MF_Source_1">#REF!</definedName>
    <definedName name="MF_Source_1_Amount">#REF!</definedName>
    <definedName name="MF_Source_1_Status">#REF!</definedName>
    <definedName name="MF_Source_2">#REF!</definedName>
    <definedName name="MF_Source_2_Amount">#REF!</definedName>
    <definedName name="MF_Source_2_Status">#REF!</definedName>
    <definedName name="MF_Source_3">#REF!</definedName>
    <definedName name="MF_Source_3_Amount">#REF!</definedName>
    <definedName name="MF_Source_3_Status">#REF!</definedName>
    <definedName name="MF_Source_4">#REF!</definedName>
    <definedName name="MF_Source_4_Amount">#REF!</definedName>
    <definedName name="MF_Source_4_Status">#REF!</definedName>
    <definedName name="MF_Source_5">#REF!</definedName>
    <definedName name="MF_Source_5_Amount">#REF!</definedName>
    <definedName name="MF_Source_5_Status">#REF!</definedName>
    <definedName name="Milestone_1">#REF!</definedName>
    <definedName name="Milestone_1_Date">#REF!</definedName>
    <definedName name="Milestone_2">#REF!</definedName>
    <definedName name="Milestone_2_Date">#REF!</definedName>
    <definedName name="Milestone_3">#REF!</definedName>
    <definedName name="Milestone_3_Date">#REF!</definedName>
    <definedName name="Milestone_4">#REF!</definedName>
    <definedName name="Milestone_4_Date">#REF!</definedName>
    <definedName name="Milestone_5">#REF!</definedName>
    <definedName name="Milestone_5_Date">#REF!</definedName>
    <definedName name="Milestone_6">#REF!</definedName>
    <definedName name="Milestone_6_Date">#REF!</definedName>
    <definedName name="MPG_Diesel_Bus">'[3]EF-Trip Reduction'!$C$48</definedName>
    <definedName name="New_Vehicle_NOx_Emission_Factor__gr_yr" localSheetId="1">'Gen''l Info'!#REF!</definedName>
    <definedName name="New_Vehicle_NOx_Emission_Factor__gr_yr">[1]Calcs!#REF!</definedName>
    <definedName name="New_Vehicle_PM_Emission_Factor__gr_mi" localSheetId="1">'Gen''l Info'!#REF!</definedName>
    <definedName name="New_Vehicle_ROG_Emission_Factor__gr_yr" localSheetId="1">'Gen''l Info'!#REF!</definedName>
    <definedName name="New_Vehicle_ROG_Emission_Factor__gr_yr">[1]Calcs!#REF!</definedName>
    <definedName name="NewVehicleStd">'[1]Emission Factors'!$D$7:$D$10</definedName>
    <definedName name="NOx_Emis_Reductions_from_HD_Vehicles">[5]Calcs!#REF!</definedName>
    <definedName name="NOx_Emissions_W_Project">[4]Calcs!#REF!</definedName>
    <definedName name="NOx_Emissions_WO_Project">[4]Calcs!#REF!</definedName>
    <definedName name="NOx_Running_Emission_Factor">[2]Calcs!#REF!</definedName>
    <definedName name="NOx_Trip_Factor">[2]Calcs!#REF!</definedName>
    <definedName name="Number_New_Vehicles_Purchased">[5]Calcs!#REF!</definedName>
    <definedName name="Number_of_New_Vehicles" localSheetId="1">'Gen''l Info'!#REF!</definedName>
    <definedName name="Number_of_New_Vehicles">[1]Calcs!#REF!</definedName>
    <definedName name="Number_Vehicles_Repowered">[5]Calcs!#REF!</definedName>
    <definedName name="Number_Vehicles_Required_Scrapped">[5]Calcs!#REF!</definedName>
    <definedName name="Number_Vehicles_Retrofit">[5]Calcs!#REF!</definedName>
    <definedName name="Number_Vehicles_Voluntarily_Scrapped">[5]Calcs!#REF!</definedName>
    <definedName name="Other_Project_Attributes_Points" localSheetId="1">'Gen''l Info'!#REF!</definedName>
    <definedName name="Percent_Regional_Fund_of_Total">#REF!</definedName>
    <definedName name="Person_Signing_Contract">#REF!</definedName>
    <definedName name="Person_Signing_Contract_Address">#REF!</definedName>
    <definedName name="Person_Signing_Contract_City">#REF!</definedName>
    <definedName name="Person_Signing_Contract_Email">#REF!</definedName>
    <definedName name="Person_Signing_Contract_Fax">#REF!</definedName>
    <definedName name="Person_Signing_Contract_Job_Title">#REF!</definedName>
    <definedName name="Person_Signing_Contract_Phone_Number">#REF!</definedName>
    <definedName name="Person_Signing_Contract_Zip">#REF!</definedName>
    <definedName name="PM_Emis_Reductions_from_HD_Vehicles">[5]Calcs!#REF!</definedName>
    <definedName name="PM_Exhaust_Emissions">[2]Calcs!#REF!</definedName>
    <definedName name="PM_Exhaust_Factor">[2]Calcs!#REF!</definedName>
    <definedName name="PM_Tire_Wear_Factor">[2]Calcs!#REF!</definedName>
    <definedName name="PM10_Emission_Factor">[2]Calcs!#REF!</definedName>
    <definedName name="Primary_Contact">#REF!</definedName>
    <definedName name="Primary_Contact_Address">#REF!</definedName>
    <definedName name="Primary_Contact_City">#REF!</definedName>
    <definedName name="Primary_Contact_Email">#REF!</definedName>
    <definedName name="Primary_Contact_Fax">#REF!</definedName>
    <definedName name="Primary_Contact_Job_Title">#REF!</definedName>
    <definedName name="Primary_Contact_Phone_Number">#REF!</definedName>
    <definedName name="Primary_Contact_Title">#REF!</definedName>
    <definedName name="Primary_Contact_Zip">#REF!</definedName>
    <definedName name="_xlnm.Print_Area" localSheetId="1">'Gen''l Info'!$A$1:$B$26</definedName>
    <definedName name="_xlnm.Print_Area" localSheetId="0">Instructions!$A$1:$L$47</definedName>
    <definedName name="Project_Description">#REF!</definedName>
    <definedName name="Project_Sponsor" localSheetId="1">'Gen''l Info'!#REF!</definedName>
    <definedName name="Project_Sponsor">[1]Calcs!#REF!</definedName>
    <definedName name="Project_Sponsor_Address" localSheetId="1">'Gen''l Info'!#REF!</definedName>
    <definedName name="Project_Sponsor_City" localSheetId="1">'Gen''l Info'!#REF!</definedName>
    <definedName name="Project_Sponsor_City_Zip">[2]Calcs!#REF!</definedName>
    <definedName name="Project_Sponsor_Contact" localSheetId="1">'Gen''l Info'!#REF!</definedName>
    <definedName name="Project_Sponsor_County" localSheetId="1">'Gen''l Info'!#REF!</definedName>
    <definedName name="Project_Sponsor_County">[1]Calcs!#REF!</definedName>
    <definedName name="Project_Sponsor_Email" localSheetId="1">'Gen''l Info'!$H$27</definedName>
    <definedName name="Project_Sponsor_Phone_Number" localSheetId="1">'Gen''l Info'!#REF!</definedName>
    <definedName name="Project_Sponsor_Zip_Code" localSheetId="1">'Gen''l Info'!#REF!</definedName>
    <definedName name="Project_Sponsor_Zip_Code">[1]Calcs!#REF!</definedName>
    <definedName name="Project_Start_Date" localSheetId="1">'Gen''l Info'!#REF!</definedName>
    <definedName name="Project_Start_Date">[1]Calcs!#REF!</definedName>
    <definedName name="Project_Title" localSheetId="1">'Gen''l Info'!#REF!</definedName>
    <definedName name="Project_Title">[1]Calcs!#REF!</definedName>
    <definedName name="Project_Type_Code" localSheetId="1">'Gen''l Info'!#REF!</definedName>
    <definedName name="Project_Type_Code">[1]Calcs!#REF!</definedName>
    <definedName name="Promote_Alternative_Transportation_Modes" localSheetId="1">'Gen''l Info'!$P$28</definedName>
    <definedName name="Public_Non_Public_Entity" localSheetId="1">'Gen''l Info'!$C$27</definedName>
    <definedName name="Public_Non_Public_Entity">[1]Calcs!#REF!</definedName>
    <definedName name="Public_Private">[2]Calcs!#REF!</definedName>
    <definedName name="Ratio_Scrapped_HDV_to_New">[5]Calcs!#REF!</definedName>
    <definedName name="Resolution_Authorization">#REF!</definedName>
    <definedName name="Resolution_Authorization_Date_Expected">#REF!</definedName>
    <definedName name="ROG_Emis_Reductions_from_HD_Vehicles">[5]Calcs!#REF!</definedName>
    <definedName name="ROG_Emissions_W_Project">[4]Calcs!#REF!</definedName>
    <definedName name="ROG_Emissions_WO_Project">[4]Calcs!#REF!</definedName>
    <definedName name="ROG_Running_Emission_Factor">[2]Calcs!#REF!</definedName>
    <definedName name="ROG_Trip_Factor">[2]Calcs!#REF!</definedName>
    <definedName name="Scrapping_Required">[5]Calcs!#REF!</definedName>
    <definedName name="Scrapping_Voluntarily">[5]Calcs!#REF!</definedName>
    <definedName name="Secondary_Contact">#REF!</definedName>
    <definedName name="Secondary_Contact_Address">#REF!</definedName>
    <definedName name="Secondary_Contact_City">#REF!</definedName>
    <definedName name="Secondary_Contact_Email">#REF!</definedName>
    <definedName name="Secondary_Contact_Fax">#REF!</definedName>
    <definedName name="Secondary_Contact_Job_Title">#REF!</definedName>
    <definedName name="Secondary_Contact_Phone_Number">#REF!</definedName>
    <definedName name="Secondary_Contact_Zip">#REF!</definedName>
    <definedName name="Sensitive_Communities_Points" localSheetId="1">'Gen''l Info'!#REF!</definedName>
    <definedName name="Shuttle_Van_Days_Yr">[2]Calcs!#REF!</definedName>
    <definedName name="Shuttle_Van_NOx_Running_Emissions">[2]Calcs!#REF!</definedName>
    <definedName name="Shuttle_Van_PM_Emission_Factor">[2]Calcs!#REF!</definedName>
    <definedName name="Shuttle_Van_ROG_Running_Emissions">[2]Calcs!#REF!</definedName>
    <definedName name="Supplementary_Project_Info_Sheet">#REF!</definedName>
    <definedName name="TFCA_Cost_40_Percent" localSheetId="1">'Gen''l Info'!#REF!</definedName>
    <definedName name="TFCA_Cost_40_Percent">[1]Calcs!$D$10</definedName>
    <definedName name="TFCA_Cost_40_Percent_Status">#REF!</definedName>
    <definedName name="TFCA_Cost_60_Percent" localSheetId="1">'Gen''l Info'!$Q$27</definedName>
    <definedName name="TFCA_Cost_60_Percent">[1]Calcs!$D$11</definedName>
    <definedName name="TFCA_Cost_60_Percent_Minimum_Meet">#REF!</definedName>
    <definedName name="TFCA_Cost_Effectiveness" localSheetId="1">'Gen''l Info'!#REF!</definedName>
    <definedName name="TFCA_Funding_Effectiveness_Points" localSheetId="1">'Gen''l Info'!#REF!</definedName>
    <definedName name="TFCA_Funding_Effectiveness_Points">[1]Calcs!#REF!</definedName>
    <definedName name="TFCA_Line_Item_1">#REF!</definedName>
    <definedName name="TFCA_Line_Item_1_Amount">#REF!</definedName>
    <definedName name="TFCA_Line_Item_2">#REF!</definedName>
    <definedName name="TFCA_Line_Item_2_Amount">#REF!</definedName>
    <definedName name="TFCA_Line_Item_3">#REF!</definedName>
    <definedName name="TFCA_Line_Item_3_Amount">#REF!</definedName>
    <definedName name="TFCA_Line_Item_4">#REF!</definedName>
    <definedName name="TFCA_Line_Item_4_Amount">#REF!</definedName>
    <definedName name="TFCA_Line_Item_5">#REF!</definedName>
    <definedName name="TFCA_Line_Item_5_Amount">#REF!</definedName>
    <definedName name="TFCA_Weighted_Cost_Effectiveness" localSheetId="1">'Gen''l Info'!#REF!</definedName>
    <definedName name="Total_Matching_Funds">#REF!</definedName>
    <definedName name="Total_New_EVs" localSheetId="1">'Gen''l Info'!#REF!</definedName>
    <definedName name="Total_PM_Emissions__gr.">[2]Calcs!#REF!</definedName>
    <definedName name="Total_PM_Emissions_Tons">[2]Calcs!#REF!</definedName>
    <definedName name="Total_Points" localSheetId="1">'Gen''l Info'!#REF!</definedName>
    <definedName name="Total_Project_Cost" localSheetId="1">'Gen''l Info'!#REF!</definedName>
    <definedName name="Total_Project_Cost_Over_150000">#REF!</definedName>
    <definedName name="Total_TFCA_Cost" localSheetId="1">'Gen''l Info'!#REF!</definedName>
    <definedName name="Total_TFCA_Cost">[1]Calcs!$D$12</definedName>
    <definedName name="ValidChargerType">'[6]Notes and Assumptions'!$A$15:$A$17</definedName>
    <definedName name="VMT_w__Project">[2]Calcs!#REF!</definedName>
    <definedName name="VMT_w_o_Project">[2]Calcs!#REF!</definedName>
    <definedName name="WeightClass">'[1]Emission Factors'!$A$7:$A$9</definedName>
    <definedName name="Yrs_Effectiveness" localSheetId="1">'Gen''l Info'!#REF!</definedName>
    <definedName name="Yrs_Effectiveness">[1]Calcs!$D$8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 i="4" l="1"/>
  <c r="Q11" i="4"/>
  <c r="D39" i="4" s="1"/>
  <c r="P11" i="4"/>
  <c r="C39" i="4" s="1"/>
  <c r="O11" i="4"/>
  <c r="B39" i="4" s="1"/>
  <c r="N11" i="4"/>
  <c r="A39" i="4" s="1"/>
  <c r="M11" i="4"/>
  <c r="L11" i="4"/>
  <c r="K11" i="4"/>
  <c r="J11" i="4"/>
  <c r="I11" i="4"/>
  <c r="H11" i="4"/>
  <c r="E39" i="4" l="1"/>
  <c r="L13" i="4"/>
  <c r="K14" i="4"/>
  <c r="M20" i="4"/>
  <c r="L21" i="4"/>
  <c r="M12" i="4"/>
  <c r="R20" i="4"/>
  <c r="R16" i="4"/>
  <c r="N16" i="4"/>
  <c r="O15" i="4"/>
  <c r="R12" i="4"/>
  <c r="M13" i="4"/>
  <c r="L14" i="4"/>
  <c r="K15" i="4"/>
  <c r="J16" i="4"/>
  <c r="I13" i="4"/>
  <c r="R19" i="4"/>
  <c r="Q20" i="4"/>
  <c r="P21" i="4"/>
  <c r="O18" i="4"/>
  <c r="N19" i="4"/>
  <c r="Q17" i="4" l="1"/>
  <c r="I20" i="4"/>
  <c r="K18" i="4"/>
  <c r="O19" i="4"/>
  <c r="N12" i="4"/>
  <c r="N20" i="4"/>
  <c r="L17" i="4"/>
  <c r="M16" i="4"/>
  <c r="Q13" i="4"/>
  <c r="Q21" i="4"/>
  <c r="I16" i="4"/>
  <c r="P14" i="4"/>
  <c r="P18" i="4"/>
  <c r="O12" i="4"/>
  <c r="N13" i="4"/>
  <c r="R13" i="4"/>
  <c r="Q14" i="4"/>
  <c r="P15" i="4"/>
  <c r="O16" i="4"/>
  <c r="N17" i="4"/>
  <c r="R17" i="4"/>
  <c r="Q18" i="4"/>
  <c r="P19" i="4"/>
  <c r="O20" i="4"/>
  <c r="N21" i="4"/>
  <c r="R21" i="4"/>
  <c r="I12" i="4"/>
  <c r="K21" i="4"/>
  <c r="L20" i="4"/>
  <c r="M19" i="4"/>
  <c r="I19" i="4"/>
  <c r="J18" i="4"/>
  <c r="K17" i="4"/>
  <c r="L16" i="4"/>
  <c r="M15" i="4"/>
  <c r="I15" i="4"/>
  <c r="J14" i="4"/>
  <c r="K13" i="4"/>
  <c r="J15" i="4"/>
  <c r="P12" i="4"/>
  <c r="O13" i="4"/>
  <c r="N14" i="4"/>
  <c r="R14" i="4"/>
  <c r="Q15" i="4"/>
  <c r="P16" i="4"/>
  <c r="O17" i="4"/>
  <c r="N18" i="4"/>
  <c r="R18" i="4"/>
  <c r="Q19" i="4"/>
  <c r="P20" i="4"/>
  <c r="O21" i="4"/>
  <c r="J12" i="4"/>
  <c r="L12" i="4"/>
  <c r="J21" i="4"/>
  <c r="K20" i="4"/>
  <c r="L19" i="4"/>
  <c r="M18" i="4"/>
  <c r="I18" i="4"/>
  <c r="J17" i="4"/>
  <c r="K16" i="4"/>
  <c r="L15" i="4"/>
  <c r="M14" i="4"/>
  <c r="I14" i="4"/>
  <c r="J13" i="4"/>
  <c r="J19" i="4"/>
  <c r="Q12" i="4"/>
  <c r="P13" i="4"/>
  <c r="O14" i="4"/>
  <c r="N15" i="4"/>
  <c r="R15" i="4"/>
  <c r="Q16" i="4"/>
  <c r="P17" i="4"/>
  <c r="K12" i="4"/>
  <c r="M21" i="4"/>
  <c r="I21" i="4"/>
  <c r="J20" i="4"/>
  <c r="K19" i="4"/>
  <c r="L18" i="4"/>
  <c r="M17" i="4"/>
  <c r="I17" i="4"/>
  <c r="H12" i="4" l="1"/>
  <c r="B40" i="4" l="1"/>
  <c r="C6" i="3" l="1"/>
  <c r="C12" i="3" l="1"/>
  <c r="F12" i="3"/>
  <c r="E6" i="3" l="1"/>
  <c r="D6" i="3"/>
  <c r="G6" i="3"/>
  <c r="D12" i="3"/>
  <c r="G12" i="3"/>
  <c r="E12" i="3"/>
  <c r="F6" i="3" l="1"/>
  <c r="H13" i="4" l="1"/>
  <c r="H14" i="4"/>
  <c r="H15" i="4"/>
  <c r="H16" i="4"/>
  <c r="H17" i="4"/>
  <c r="H18" i="4"/>
  <c r="H19" i="4"/>
  <c r="H20" i="4"/>
  <c r="H21" i="4"/>
  <c r="D43" i="4" l="1"/>
  <c r="D42" i="4"/>
  <c r="D46" i="4"/>
  <c r="D47" i="4"/>
  <c r="D44" i="4"/>
  <c r="D48" i="4"/>
  <c r="D41" i="4"/>
  <c r="D45" i="4"/>
  <c r="D49" i="4"/>
  <c r="A45" i="4"/>
  <c r="A49" i="4"/>
  <c r="A42" i="4"/>
  <c r="A46" i="4"/>
  <c r="A40" i="4"/>
  <c r="A43" i="4"/>
  <c r="A47" i="4"/>
  <c r="A44" i="4"/>
  <c r="A48" i="4"/>
  <c r="E40" i="4"/>
  <c r="E41" i="4"/>
  <c r="E45" i="4"/>
  <c r="E49" i="4"/>
  <c r="E42" i="4"/>
  <c r="E46" i="4"/>
  <c r="E43" i="4"/>
  <c r="E47" i="4"/>
  <c r="E44" i="4"/>
  <c r="E48" i="4"/>
  <c r="H22" i="4"/>
  <c r="A41" i="4"/>
  <c r="G22" i="4"/>
  <c r="A50" i="4" l="1"/>
  <c r="F25" i="4" s="1"/>
  <c r="C41" i="4"/>
  <c r="C43" i="4"/>
  <c r="C42" i="4"/>
  <c r="C49" i="4"/>
  <c r="D40" i="4"/>
  <c r="D50" i="4" s="1"/>
  <c r="E50" i="4"/>
  <c r="F29" i="4" s="1"/>
  <c r="B45" i="4" l="1"/>
  <c r="B47" i="4"/>
  <c r="B44" i="4"/>
  <c r="B49" i="4"/>
  <c r="B48" i="4"/>
  <c r="B46" i="4"/>
  <c r="B41" i="4"/>
  <c r="B43" i="4"/>
  <c r="C47" i="4"/>
  <c r="C45" i="4"/>
  <c r="C40" i="4"/>
  <c r="B42" i="4"/>
  <c r="C48" i="4"/>
  <c r="C46" i="4"/>
  <c r="C44" i="4"/>
  <c r="G25" i="4"/>
  <c r="G29" i="4"/>
  <c r="B50" i="4" l="1"/>
  <c r="F26" i="4" s="1"/>
  <c r="G26" i="4" s="1"/>
  <c r="C50" i="4"/>
  <c r="F28" i="4" s="1"/>
  <c r="G28" i="4" s="1"/>
  <c r="G32" i="4" l="1"/>
  <c r="F27" i="4"/>
  <c r="G27" i="4" s="1"/>
  <c r="F30" i="4" l="1"/>
  <c r="G30" i="4" s="1"/>
  <c r="G31" i="4" s="1"/>
</calcChain>
</file>

<file path=xl/sharedStrings.xml><?xml version="1.0" encoding="utf-8"?>
<sst xmlns="http://schemas.openxmlformats.org/spreadsheetml/2006/main" count="450" uniqueCount="208">
  <si>
    <t>Region Type: Air District</t>
  </si>
  <si>
    <t>Season: Annual</t>
  </si>
  <si>
    <t>Vehicle Classification: EMFAC2011 Categories</t>
  </si>
  <si>
    <t>Units: miles/day for VMT, trips/day for Trips, tons/day for Emissions, 1000 gallons/day for Fuel Consumption</t>
  </si>
  <si>
    <t>Region</t>
  </si>
  <si>
    <t>Speed</t>
  </si>
  <si>
    <t>Fuel</t>
  </si>
  <si>
    <t>Population</t>
  </si>
  <si>
    <t>VMT</t>
  </si>
  <si>
    <t>Trips</t>
  </si>
  <si>
    <t>ROG_RUNEX</t>
  </si>
  <si>
    <t>ROG_IDLEX</t>
  </si>
  <si>
    <t>ROG_STREX</t>
  </si>
  <si>
    <t>ROG_TOTEX</t>
  </si>
  <si>
    <t>ROG_DIURN</t>
  </si>
  <si>
    <t>ROG_TOTAL</t>
  </si>
  <si>
    <t>TOG_RUNEX</t>
  </si>
  <si>
    <t>TOG_IDLEX</t>
  </si>
  <si>
    <t>TOG_STREX</t>
  </si>
  <si>
    <t>TOG_TOTEX</t>
  </si>
  <si>
    <t>TOG_DIURN</t>
  </si>
  <si>
    <t>TOG_TOTAL</t>
  </si>
  <si>
    <t>CO_RUNEX</t>
  </si>
  <si>
    <t>CO_IDLEX</t>
  </si>
  <si>
    <t>CO_STREX</t>
  </si>
  <si>
    <t>CO_TOTEX</t>
  </si>
  <si>
    <t>NOx_RUNEX</t>
  </si>
  <si>
    <t>NOx_IDLEX</t>
  </si>
  <si>
    <t>NOx_STREX</t>
  </si>
  <si>
    <t>NOx_TOTEX</t>
  </si>
  <si>
    <t>CO2_RUNEX</t>
  </si>
  <si>
    <t>CO2_IDLEX</t>
  </si>
  <si>
    <t>CO2_STREX</t>
  </si>
  <si>
    <t>CO2_TOTEX</t>
  </si>
  <si>
    <t>PM10_RUNEX</t>
  </si>
  <si>
    <t>PM10_IDLEX</t>
  </si>
  <si>
    <t>PM10_STREX</t>
  </si>
  <si>
    <t>PM10_TOTEX</t>
  </si>
  <si>
    <t>PM10_PMTW</t>
  </si>
  <si>
    <t>PM10_PMBW</t>
  </si>
  <si>
    <t>PM10_TOTAL</t>
  </si>
  <si>
    <t>LDA</t>
  </si>
  <si>
    <t>LDT1</t>
  </si>
  <si>
    <t>LDT2</t>
  </si>
  <si>
    <t>Provide all assumptions, rationales, and references for figures used in calculations.</t>
  </si>
  <si>
    <t>Conversion Factors</t>
  </si>
  <si>
    <t>Grams per Ton</t>
  </si>
  <si>
    <t>grams/ton'</t>
  </si>
  <si>
    <t>Miles / kWh</t>
  </si>
  <si>
    <t>miles/kWh</t>
  </si>
  <si>
    <t>Conversions</t>
  </si>
  <si>
    <t>g/ton</t>
  </si>
  <si>
    <t>PM Weighting Factor</t>
  </si>
  <si>
    <t>Gas and Diesel Averaged</t>
  </si>
  <si>
    <t>Total Emissions (inc. evap) (g/mile)</t>
  </si>
  <si>
    <t>Vehicle Type</t>
  </si>
  <si>
    <t xml:space="preserve">ROG </t>
  </si>
  <si>
    <t xml:space="preserve">NOX </t>
  </si>
  <si>
    <t>PM10 Exhaust</t>
  </si>
  <si>
    <t>PM10 Other</t>
  </si>
  <si>
    <t>CO2</t>
  </si>
  <si>
    <t>LDAs</t>
  </si>
  <si>
    <t>Motorcycles</t>
  </si>
  <si>
    <t>Electric</t>
  </si>
  <si>
    <t>ROG (g/mile)</t>
  </si>
  <si>
    <t>NOX (g/mile)</t>
  </si>
  <si>
    <t>PM10 (g/mile)</t>
  </si>
  <si>
    <t>CO2 (g/mile)</t>
  </si>
  <si>
    <t>N/A</t>
  </si>
  <si>
    <t>MDVs</t>
  </si>
  <si>
    <t>Cost-Effectiveness Inputs</t>
  </si>
  <si>
    <t>Project Number</t>
  </si>
  <si>
    <t># Years Effective</t>
  </si>
  <si>
    <t>Project Description</t>
  </si>
  <si>
    <t>Total TFCA Funding</t>
  </si>
  <si>
    <t>Total Project Cost</t>
  </si>
  <si>
    <t>Calculations Tab: Complete areas shaded in yellow only</t>
  </si>
  <si>
    <t>Emissions Reduction Calculations</t>
  </si>
  <si>
    <t>Step 1 - Emissions of displaced conventional vehicles</t>
  </si>
  <si>
    <t>Charger Information</t>
  </si>
  <si>
    <t>Emission Factors of electric vehicle (g/mile)</t>
  </si>
  <si>
    <t>Emission Factors of displaced vehicle (g/mile)</t>
  </si>
  <si>
    <t>Charger ID</t>
  </si>
  <si>
    <t>Description</t>
  </si>
  <si>
    <t>Type</t>
  </si>
  <si>
    <t>Rate (KW)</t>
  </si>
  <si>
    <t>Make</t>
  </si>
  <si>
    <t>Model</t>
  </si>
  <si>
    <t>Annual Usage (kWh)</t>
  </si>
  <si>
    <t>Annual EV miles</t>
  </si>
  <si>
    <t>ROG</t>
  </si>
  <si>
    <t>NOx</t>
  </si>
  <si>
    <t>TOTALS</t>
  </si>
  <si>
    <t>Cost-Effectiveness Results</t>
  </si>
  <si>
    <t>Annual</t>
  </si>
  <si>
    <t>Lifetime</t>
  </si>
  <si>
    <t>1. ROG Emissions Reduced</t>
  </si>
  <si>
    <t>Tons</t>
  </si>
  <si>
    <t>2. NOx Emissions Reduced</t>
  </si>
  <si>
    <t>3. PM Emissions Reduced</t>
  </si>
  <si>
    <t>4. Weighted PM Emissions Reduced</t>
  </si>
  <si>
    <t>Weighted Tons</t>
  </si>
  <si>
    <t>5. CO2 Emissions Reduced</t>
  </si>
  <si>
    <t>6. Total Criterial Emission Reductions</t>
  </si>
  <si>
    <t>7. TFCA Unweighted Cost Effectiveness</t>
  </si>
  <si>
    <t>/ton</t>
  </si>
  <si>
    <t>8. TFCA Weighted Cost Effectiveness</t>
  </si>
  <si>
    <t>/weighted ton</t>
  </si>
  <si>
    <t>Continued from above table</t>
  </si>
  <si>
    <t>Step 1 - Emissions of discplaced conventional vehicles</t>
  </si>
  <si>
    <t>Emission Reductions (g/yr)</t>
  </si>
  <si>
    <t>Calendar Year</t>
  </si>
  <si>
    <t>Vehicle Category</t>
  </si>
  <si>
    <t>Model Year</t>
  </si>
  <si>
    <t>CH4_RUNEX</t>
  </si>
  <si>
    <t>CH4_IDLEX</t>
  </si>
  <si>
    <t>CH4_STREX</t>
  </si>
  <si>
    <t>CH4_TOTEX</t>
  </si>
  <si>
    <t>Region: Bay Area AQMD</t>
  </si>
  <si>
    <t>PM2.5_RUNEX</t>
  </si>
  <si>
    <t>PM2.5_IDLEX</t>
  </si>
  <si>
    <t>PM2.5_STREX</t>
  </si>
  <si>
    <t>PM2.5_TOTEX</t>
  </si>
  <si>
    <t>PM2.5_PMTW</t>
  </si>
  <si>
    <t>PM2.5_PMBW</t>
  </si>
  <si>
    <t>PM2.5_TOTAL</t>
  </si>
  <si>
    <t>N2O_RUNEX</t>
  </si>
  <si>
    <t>N2O_IDLEX</t>
  </si>
  <si>
    <t>N2O_STREX</t>
  </si>
  <si>
    <t>N2O_TOTEX</t>
  </si>
  <si>
    <t>ROG_HOTSOAK</t>
  </si>
  <si>
    <t>ROG_RUNLOSS</t>
  </si>
  <si>
    <t>ROG_RESTLOSS</t>
  </si>
  <si>
    <t>TOG_HOTSOAK</t>
  </si>
  <si>
    <t>TOG_RUNLOSS</t>
  </si>
  <si>
    <t>TOG_RESTLOSS</t>
  </si>
  <si>
    <t>SOx_RUNEX</t>
  </si>
  <si>
    <t>SOx_IDLEX</t>
  </si>
  <si>
    <t>SOx_STREX</t>
  </si>
  <si>
    <t>SOx_TOTEX</t>
  </si>
  <si>
    <t>Fuel Consumption</t>
  </si>
  <si>
    <t>Bay Area AQMD</t>
  </si>
  <si>
    <t>Aggregate</t>
  </si>
  <si>
    <t>Gasoline</t>
  </si>
  <si>
    <t>Diesel</t>
  </si>
  <si>
    <t>Electricity</t>
  </si>
  <si>
    <t>Source: EMFAC2017 (v1.0.3) Emissions Inventory</t>
  </si>
  <si>
    <t>Calendar Year: 2021, 2022, 2023, 2024</t>
  </si>
  <si>
    <t>2022 3 Years</t>
  </si>
  <si>
    <t>Notes &amp; Assumptions</t>
  </si>
  <si>
    <t>Charging Station Type</t>
  </si>
  <si>
    <t>Level 1</t>
  </si>
  <si>
    <t>: A charging station that supplies electricity to a PEV’s onboard charger in the form of alternating current. Level 1 charging stations use a 120V AC connection</t>
  </si>
  <si>
    <t>Level 2</t>
  </si>
  <si>
    <t>: A charging station that supplies electricity to a PEV’s onboard charger in the form of alternating current. Level 2 charging stations require a 208/240V AC connection.</t>
  </si>
  <si>
    <t>DC Fast</t>
  </si>
  <si>
    <t xml:space="preserve">: A charging station that uses an external charger, and supplies electricity in the form of direct current, typically at a rate of 40KW or higher. </t>
  </si>
  <si>
    <t>Inputs</t>
  </si>
  <si>
    <t>Assumptions</t>
  </si>
  <si>
    <t>Cost Effectiveness Inputs, # Years Effectiveness</t>
  </si>
  <si>
    <t>3 years is recommended - Not to exceed 4 years</t>
  </si>
  <si>
    <r>
      <rPr>
        <b/>
        <sz val="10"/>
        <rFont val="MS Sans Serif"/>
      </rPr>
      <t>Charger ID</t>
    </r>
    <r>
      <rPr>
        <sz val="10"/>
        <rFont val="MS Sans Serif"/>
      </rPr>
      <t xml:space="preserve"> (Column A)</t>
    </r>
  </si>
  <si>
    <t>List each charger separately</t>
  </si>
  <si>
    <r>
      <t xml:space="preserve">Description </t>
    </r>
    <r>
      <rPr>
        <sz val="10"/>
        <rFont val="MS Sans Serif"/>
      </rPr>
      <t>(Column B)</t>
    </r>
  </si>
  <si>
    <t>Enter description</t>
  </si>
  <si>
    <r>
      <rPr>
        <b/>
        <sz val="10"/>
        <rFont val="MS Sans Serif"/>
      </rPr>
      <t xml:space="preserve">Type </t>
    </r>
    <r>
      <rPr>
        <sz val="10"/>
        <rFont val="MS Sans Serif"/>
      </rPr>
      <t>(Column C)</t>
    </r>
  </si>
  <si>
    <t>Select the type of charger from the dropdown menu, charger types are defined in "Notes and Assumption" tab</t>
  </si>
  <si>
    <t>Enter the total amount of TFCA funding requested for all chargers</t>
  </si>
  <si>
    <t xml:space="preserve">(Rate kW) x (charger's estimated hours of usage per day) x (365 days per year) x (quantity of chargers). </t>
  </si>
  <si>
    <t>ELECTRIC VEHICLE (EV) INFRASTRUCTURE PROJECTS</t>
  </si>
  <si>
    <r>
      <t xml:space="preserve">General Information Tab:  </t>
    </r>
    <r>
      <rPr>
        <sz val="10"/>
        <rFont val="Arial"/>
        <family val="2"/>
      </rPr>
      <t>Complete areas shaded in yellow.</t>
    </r>
  </si>
  <si>
    <t>Project Title</t>
  </si>
  <si>
    <t>Project Type Code (e.g., 7a)</t>
  </si>
  <si>
    <t>County (2-3 character abbreviation)</t>
  </si>
  <si>
    <t>Worksheet Calculated By</t>
  </si>
  <si>
    <t>Date of Submission</t>
  </si>
  <si>
    <t>Project Sponsor</t>
  </si>
  <si>
    <t>Project Sponsor Organization</t>
  </si>
  <si>
    <t>Public Agency? (Y or N)</t>
  </si>
  <si>
    <t>Contact Name</t>
  </si>
  <si>
    <t>Email Address</t>
  </si>
  <si>
    <t>Phone Number</t>
  </si>
  <si>
    <t>Mailing Address</t>
  </si>
  <si>
    <t>City</t>
  </si>
  <si>
    <t>State</t>
  </si>
  <si>
    <t>CA</t>
  </si>
  <si>
    <t>Zip</t>
  </si>
  <si>
    <t>Project Schedule</t>
  </si>
  <si>
    <t>Project Start Date</t>
  </si>
  <si>
    <t>Project Completion Date</t>
  </si>
  <si>
    <t>Final Report to CMA</t>
  </si>
  <si>
    <t xml:space="preserve">http://www.baaqmd.gov/tfca4pm </t>
  </si>
  <si>
    <t>FYE 2022 TFCA County Program Manager Fund Worksheet</t>
  </si>
  <si>
    <r>
      <rPr>
        <b/>
        <sz val="10"/>
        <rFont val="MS Sans Serif"/>
      </rPr>
      <t>Rate (KW)</t>
    </r>
    <r>
      <rPr>
        <sz val="10"/>
        <rFont val="MS Sans Serif"/>
      </rPr>
      <t xml:space="preserve"> (Column D) </t>
    </r>
  </si>
  <si>
    <t>Enter the equipment's Rate kW</t>
  </si>
  <si>
    <r>
      <rPr>
        <b/>
        <sz val="10"/>
        <rFont val="MS Sans Serif"/>
      </rPr>
      <t>Annual Usage (kWh)</t>
    </r>
    <r>
      <rPr>
        <sz val="10"/>
        <rFont val="MS Sans Serif"/>
      </rPr>
      <t xml:space="preserve"> (Column G)</t>
    </r>
  </si>
  <si>
    <r>
      <rPr>
        <b/>
        <sz val="10"/>
        <rFont val="MS Sans Serif"/>
      </rPr>
      <t>Total TFCA Funding</t>
    </r>
    <r>
      <rPr>
        <sz val="10"/>
        <rFont val="MS Sans Serif"/>
      </rPr>
      <t xml:space="preserve"> (O3)</t>
    </r>
  </si>
  <si>
    <t>EXAMPLE ROW</t>
  </si>
  <si>
    <t>Updated by: TIO</t>
  </si>
  <si>
    <t>ROG split</t>
  </si>
  <si>
    <t>From EMFAC 2014 CY2017 MDYR2017 vehicles, split of rog and nox emissions</t>
  </si>
  <si>
    <t>NOX split</t>
  </si>
  <si>
    <t>Version 2023.01, Updated 12/23/2021</t>
  </si>
  <si>
    <t>FYE 2023 TFCA Regional Fund Worksheet</t>
  </si>
  <si>
    <t>Version 2023.1, Updated 12/23/2021</t>
  </si>
  <si>
    <t>Project Number (23XXXYY)</t>
  </si>
  <si>
    <t>FYE 2023 TFCA County Program Manager Fund Worksheet</t>
  </si>
  <si>
    <r>
      <t>Detailed instructions are available in</t>
    </r>
    <r>
      <rPr>
        <b/>
        <sz val="11"/>
        <rFont val="MS Sans Serif"/>
      </rPr>
      <t xml:space="preserve"> Appendix H</t>
    </r>
    <r>
      <rPr>
        <sz val="11"/>
        <rFont val="MS Sans Serif"/>
      </rPr>
      <t xml:space="preserve"> of the County Program Manager Fund Expenditure Plan Guidance Fiscal Year Ending 2023 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</si>
</sst>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_(&quot;$&quot;* #,##0_);_(&quot;$&quot;* \(#,##0\);_(&quot;$&quot;* &quot;-&quot;??_);_(@_)"/>
    <numFmt numFmtId="166" formatCode="_(* #,##0_);_(* \(#,##0\);_(* &quot;-&quot;??_);_(@_)"/>
    <numFmt numFmtId="167" formatCode="_(&quot;$&quot;* #,##0.000000_);_(&quot;$&quot;* \(#,##0.000000\);_(&quot;$&quot;* &quot;-&quot;??_);_(@_)"/>
    <numFmt numFmtId="168" formatCode="_(* #,##0.0000_);_(* \(#,##0.0000\);_(* &quot;-&quot;??_);_(@_)"/>
    <numFmt numFmtId="169" formatCode="0.00000000000000000000000000000000000000000000000000000000000000000000000000000000000000000000000000000"/>
    <numFmt numFmtId="170" formatCode="[&lt;=9999999]###\-####;\(###\)\ ###\-####"/>
    <numFmt numFmtId="171" formatCode="000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sz val="11"/>
      <color theme="1"/>
      <name val="Arial"/>
      <family val="2"/>
    </font>
    <font>
      <b/>
      <sz val="11"/>
      <color theme="1"/>
      <name val="Arial"/>
      <family val="2"/>
    </font>
    <font>
      <sz val="10"/>
      <color theme="1"/>
      <name val="Arial"/>
      <family val="2"/>
    </font>
    <font>
      <b/>
      <sz val="14"/>
      <color theme="1"/>
      <name val="Arial"/>
      <family val="2"/>
    </font>
    <font>
      <b/>
      <sz val="10"/>
      <color theme="1"/>
      <name val="Arial"/>
      <family val="2"/>
    </font>
    <font>
      <b/>
      <sz val="12"/>
      <color theme="1"/>
      <name val="Arial"/>
      <family val="2"/>
    </font>
    <font>
      <b/>
      <sz val="12"/>
      <name val="Arial"/>
      <family val="2"/>
    </font>
    <font>
      <u/>
      <sz val="10"/>
      <name val="Arial"/>
      <family val="2"/>
    </font>
    <font>
      <b/>
      <u/>
      <sz val="11"/>
      <color theme="1"/>
      <name val="Calibri"/>
      <family val="2"/>
      <scheme val="minor"/>
    </font>
    <font>
      <sz val="10"/>
      <name val="MS Sans Serif"/>
    </font>
    <font>
      <b/>
      <sz val="10"/>
      <name val="MS Sans Serif"/>
    </font>
    <font>
      <b/>
      <sz val="18"/>
      <color theme="1"/>
      <name val="Arial"/>
      <family val="2"/>
    </font>
    <font>
      <b/>
      <sz val="18"/>
      <name val="Arial"/>
      <family val="2"/>
    </font>
    <font>
      <b/>
      <sz val="16"/>
      <name val="Arial"/>
      <family val="2"/>
    </font>
    <font>
      <sz val="10"/>
      <name val="MS Sans Serif"/>
      <family val="2"/>
    </font>
    <font>
      <b/>
      <i/>
      <sz val="10"/>
      <name val="MS Sans Serif"/>
      <family val="2"/>
    </font>
    <font>
      <b/>
      <sz val="10"/>
      <name val="Arial"/>
      <family val="2"/>
    </font>
    <font>
      <sz val="10"/>
      <name val="Arial"/>
      <family val="2"/>
    </font>
    <font>
      <u/>
      <sz val="11"/>
      <color theme="10"/>
      <name val="Calibri"/>
      <family val="2"/>
      <scheme val="minor"/>
    </font>
    <font>
      <sz val="11"/>
      <name val="MS Sans Serif"/>
    </font>
    <font>
      <b/>
      <sz val="11"/>
      <name val="MS Sans Serif"/>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2"/>
        <bgColor indexed="64"/>
      </patternFill>
    </fill>
    <fill>
      <patternFill patternType="solid">
        <fgColor indexed="43"/>
        <bgColor indexed="64"/>
      </patternFill>
    </fill>
    <fill>
      <patternFill patternType="solid">
        <fgColor rgb="FF33CCFF"/>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8" fontId="33" fillId="0" borderId="0" applyFont="0" applyFill="0" applyBorder="0" applyAlignment="0" applyProtection="0"/>
    <xf numFmtId="0" fontId="37" fillId="0" borderId="0" applyNumberFormat="0" applyFill="0" applyBorder="0" applyAlignment="0" applyProtection="0"/>
  </cellStyleXfs>
  <cellXfs count="198">
    <xf numFmtId="0" fontId="0" fillId="0" borderId="0" xfId="0"/>
    <xf numFmtId="0" fontId="18" fillId="0" borderId="0" xfId="0" applyFont="1"/>
    <xf numFmtId="0" fontId="16" fillId="0" borderId="0" xfId="0" applyFont="1"/>
    <xf numFmtId="0" fontId="16" fillId="33" borderId="0" xfId="0" applyFont="1" applyFill="1"/>
    <xf numFmtId="164" fontId="0" fillId="0" borderId="0" xfId="0" applyNumberFormat="1"/>
    <xf numFmtId="164" fontId="0" fillId="33" borderId="0" xfId="0" applyNumberFormat="1" applyFill="1"/>
    <xf numFmtId="1" fontId="0" fillId="33" borderId="0" xfId="0" applyNumberFormat="1" applyFill="1"/>
    <xf numFmtId="0" fontId="0" fillId="33" borderId="0" xfId="0" applyFill="1"/>
    <xf numFmtId="1" fontId="16" fillId="33" borderId="0" xfId="0" applyNumberFormat="1" applyFont="1" applyFill="1"/>
    <xf numFmtId="0" fontId="19" fillId="0" borderId="0" xfId="0" applyFont="1"/>
    <xf numFmtId="0" fontId="19" fillId="35" borderId="10" xfId="0" applyFont="1" applyFill="1" applyBorder="1" applyAlignment="1">
      <alignment horizontal="center" vertical="center"/>
    </xf>
    <xf numFmtId="165" fontId="19" fillId="35" borderId="10" xfId="2" applyNumberFormat="1" applyFont="1" applyFill="1" applyBorder="1" applyAlignment="1">
      <alignment horizontal="center" vertical="center"/>
    </xf>
    <xf numFmtId="165" fontId="19" fillId="0" borderId="0" xfId="0" applyNumberFormat="1" applyFont="1"/>
    <xf numFmtId="0" fontId="19" fillId="34" borderId="20" xfId="0" applyFont="1" applyFill="1" applyBorder="1" applyAlignment="1">
      <alignment horizontal="center" vertical="center" wrapText="1"/>
    </xf>
    <xf numFmtId="0" fontId="19" fillId="34" borderId="10"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19" fillId="0" borderId="0" xfId="0" applyFont="1" applyAlignment="1">
      <alignment horizontal="center" vertical="center" wrapText="1"/>
    </xf>
    <xf numFmtId="0" fontId="21" fillId="35" borderId="20" xfId="0" applyFont="1" applyFill="1" applyBorder="1"/>
    <xf numFmtId="0" fontId="21" fillId="35" borderId="10" xfId="0" applyFont="1" applyFill="1" applyBorder="1"/>
    <xf numFmtId="166" fontId="21" fillId="35" borderId="10" xfId="1" applyNumberFormat="1" applyFont="1" applyFill="1" applyBorder="1"/>
    <xf numFmtId="165" fontId="19" fillId="0" borderId="0" xfId="2" applyNumberFormat="1" applyFont="1"/>
    <xf numFmtId="166" fontId="19" fillId="0" borderId="0" xfId="0" applyNumberFormat="1" applyFont="1"/>
    <xf numFmtId="1" fontId="19" fillId="0" borderId="0" xfId="0" applyNumberFormat="1" applyFont="1"/>
    <xf numFmtId="2" fontId="19" fillId="0" borderId="0" xfId="0" applyNumberFormat="1" applyFont="1"/>
    <xf numFmtId="167" fontId="19" fillId="0" borderId="0" xfId="2" applyNumberFormat="1" applyFont="1"/>
    <xf numFmtId="0" fontId="21" fillId="35" borderId="14" xfId="0" applyFont="1" applyFill="1" applyBorder="1"/>
    <xf numFmtId="0" fontId="21" fillId="35" borderId="15" xfId="0" applyFont="1" applyFill="1" applyBorder="1"/>
    <xf numFmtId="166" fontId="21" fillId="35" borderId="15" xfId="1" applyNumberFormat="1" applyFont="1" applyFill="1" applyBorder="1"/>
    <xf numFmtId="44" fontId="19" fillId="0" borderId="0" xfId="2" applyFont="1"/>
    <xf numFmtId="166" fontId="23" fillId="33" borderId="23" xfId="0" applyNumberFormat="1" applyFont="1" applyFill="1" applyBorder="1" applyAlignment="1"/>
    <xf numFmtId="166" fontId="23" fillId="33" borderId="23" xfId="1" applyNumberFormat="1" applyFont="1" applyFill="1" applyBorder="1"/>
    <xf numFmtId="0" fontId="19" fillId="34" borderId="12" xfId="0" applyFont="1" applyFill="1" applyBorder="1" applyAlignment="1">
      <alignment horizontal="right" vertical="center"/>
    </xf>
    <xf numFmtId="0" fontId="19" fillId="34" borderId="13" xfId="0" applyFont="1" applyFill="1" applyBorder="1"/>
    <xf numFmtId="168" fontId="21" fillId="0" borderId="10" xfId="1" applyNumberFormat="1" applyFont="1" applyBorder="1"/>
    <xf numFmtId="168" fontId="21" fillId="0" borderId="10" xfId="0" applyNumberFormat="1" applyFont="1" applyBorder="1"/>
    <xf numFmtId="0" fontId="21" fillId="0" borderId="21" xfId="0" applyFont="1" applyBorder="1"/>
    <xf numFmtId="0" fontId="21" fillId="0" borderId="25" xfId="0" applyFont="1" applyBorder="1"/>
    <xf numFmtId="165" fontId="21" fillId="0" borderId="25" xfId="2" applyNumberFormat="1" applyFont="1" applyBorder="1"/>
    <xf numFmtId="0" fontId="21" fillId="0" borderId="26" xfId="0" applyFont="1" applyBorder="1"/>
    <xf numFmtId="165" fontId="24" fillId="33" borderId="23" xfId="2" applyNumberFormat="1" applyFont="1" applyFill="1" applyBorder="1" applyAlignment="1">
      <alignment vertical="center"/>
    </xf>
    <xf numFmtId="0" fontId="24" fillId="33" borderId="28" xfId="0" applyFont="1" applyFill="1" applyBorder="1" applyAlignment="1">
      <alignment horizontal="left" wrapText="1"/>
    </xf>
    <xf numFmtId="0" fontId="24" fillId="0" borderId="0" xfId="0" applyFont="1" applyFill="1" applyBorder="1" applyAlignment="1">
      <alignment horizontal="left" vertical="center"/>
    </xf>
    <xf numFmtId="165" fontId="24" fillId="0" borderId="0" xfId="2" applyNumberFormat="1" applyFont="1" applyFill="1" applyBorder="1" applyAlignment="1">
      <alignment vertical="center"/>
    </xf>
    <xf numFmtId="0" fontId="24" fillId="0" borderId="0" xfId="0" applyFont="1" applyFill="1" applyBorder="1" applyAlignment="1">
      <alignment horizontal="left" wrapText="1"/>
    </xf>
    <xf numFmtId="0" fontId="20" fillId="0" borderId="0" xfId="0" applyFont="1"/>
    <xf numFmtId="0" fontId="19" fillId="40" borderId="20" xfId="0" applyFont="1" applyFill="1" applyBorder="1" applyAlignment="1">
      <alignment horizontal="center" wrapText="1"/>
    </xf>
    <xf numFmtId="0" fontId="19" fillId="40" borderId="10" xfId="0" applyFont="1" applyFill="1" applyBorder="1" applyAlignment="1">
      <alignment horizontal="center" wrapText="1"/>
    </xf>
    <xf numFmtId="0" fontId="19" fillId="40" borderId="21" xfId="0" applyFont="1" applyFill="1" applyBorder="1" applyAlignment="1">
      <alignment horizontal="center" wrapText="1"/>
    </xf>
    <xf numFmtId="43" fontId="19" fillId="33" borderId="20" xfId="0" applyNumberFormat="1" applyFont="1" applyFill="1" applyBorder="1"/>
    <xf numFmtId="43" fontId="19" fillId="33" borderId="10" xfId="0" applyNumberFormat="1" applyFont="1" applyFill="1" applyBorder="1"/>
    <xf numFmtId="41" fontId="19" fillId="33" borderId="21" xfId="0" applyNumberFormat="1" applyFont="1" applyFill="1" applyBorder="1"/>
    <xf numFmtId="41" fontId="20" fillId="33" borderId="14" xfId="0" applyNumberFormat="1" applyFont="1" applyFill="1" applyBorder="1"/>
    <xf numFmtId="41" fontId="20" fillId="33" borderId="15" xfId="0" applyNumberFormat="1" applyFont="1" applyFill="1" applyBorder="1"/>
    <xf numFmtId="41" fontId="20" fillId="33" borderId="16" xfId="0" applyNumberFormat="1" applyFont="1" applyFill="1" applyBorder="1"/>
    <xf numFmtId="0" fontId="21" fillId="0" borderId="0" xfId="0" applyFont="1" applyFill="1" applyBorder="1"/>
    <xf numFmtId="0" fontId="19" fillId="0" borderId="0" xfId="0" applyFont="1" applyFill="1" applyBorder="1"/>
    <xf numFmtId="166" fontId="19" fillId="0" borderId="0" xfId="1" applyNumberFormat="1" applyFont="1" applyFill="1" applyBorder="1"/>
    <xf numFmtId="0" fontId="21" fillId="0" borderId="0" xfId="0" applyFont="1"/>
    <xf numFmtId="6" fontId="19" fillId="0" borderId="0" xfId="0" applyNumberFormat="1" applyFont="1"/>
    <xf numFmtId="169" fontId="0" fillId="0" borderId="0" xfId="0" applyNumberFormat="1"/>
    <xf numFmtId="0" fontId="0" fillId="0" borderId="29" xfId="0" applyBorder="1"/>
    <xf numFmtId="0" fontId="0" fillId="0" borderId="30" xfId="0" applyBorder="1"/>
    <xf numFmtId="0" fontId="0" fillId="0" borderId="31" xfId="0" applyBorder="1"/>
    <xf numFmtId="0" fontId="16" fillId="0" borderId="35" xfId="0" applyFont="1" applyBorder="1"/>
    <xf numFmtId="0" fontId="16" fillId="0" borderId="0" xfId="0" applyFont="1" applyBorder="1"/>
    <xf numFmtId="0" fontId="16" fillId="33" borderId="0" xfId="0" applyFont="1" applyFill="1" applyBorder="1"/>
    <xf numFmtId="0" fontId="16" fillId="33" borderId="36" xfId="0" applyFont="1" applyFill="1" applyBorder="1"/>
    <xf numFmtId="0" fontId="0" fillId="0" borderId="35" xfId="0" applyBorder="1"/>
    <xf numFmtId="164" fontId="0" fillId="0" borderId="0" xfId="0" applyNumberFormat="1" applyBorder="1"/>
    <xf numFmtId="164" fontId="0" fillId="33" borderId="0" xfId="0" applyNumberFormat="1" applyFill="1" applyBorder="1"/>
    <xf numFmtId="1" fontId="0" fillId="33" borderId="36" xfId="0" applyNumberFormat="1" applyFill="1" applyBorder="1"/>
    <xf numFmtId="0" fontId="0" fillId="0" borderId="0" xfId="0" applyBorder="1"/>
    <xf numFmtId="0" fontId="0" fillId="33" borderId="0" xfId="0" applyFill="1" applyBorder="1"/>
    <xf numFmtId="1" fontId="16" fillId="33" borderId="36" xfId="0" applyNumberFormat="1" applyFont="1" applyFill="1" applyBorder="1"/>
    <xf numFmtId="0" fontId="0" fillId="33" borderId="36" xfId="0" applyFill="1" applyBorder="1"/>
    <xf numFmtId="0" fontId="0" fillId="0" borderId="37" xfId="0" applyBorder="1"/>
    <xf numFmtId="0" fontId="0" fillId="0" borderId="38" xfId="0" applyBorder="1"/>
    <xf numFmtId="0" fontId="0" fillId="33" borderId="38" xfId="0" applyFill="1" applyBorder="1"/>
    <xf numFmtId="0" fontId="0" fillId="33" borderId="39" xfId="0" applyFill="1" applyBorder="1"/>
    <xf numFmtId="43" fontId="19" fillId="0" borderId="0" xfId="0" applyNumberFormat="1" applyFont="1"/>
    <xf numFmtId="0" fontId="25" fillId="0" borderId="38" xfId="0" applyFont="1" applyBorder="1" applyAlignment="1">
      <alignment horizontal="centerContinuous"/>
    </xf>
    <xf numFmtId="0" fontId="26" fillId="0" borderId="38" xfId="0" applyFont="1" applyBorder="1" applyAlignment="1">
      <alignment horizontal="centerContinuous"/>
    </xf>
    <xf numFmtId="0" fontId="27" fillId="0" borderId="0" xfId="0" applyFont="1"/>
    <xf numFmtId="0" fontId="16" fillId="0" borderId="0" xfId="0" applyFont="1" applyAlignment="1">
      <alignment wrapText="1"/>
    </xf>
    <xf numFmtId="0" fontId="16" fillId="0" borderId="0" xfId="0" applyFont="1" applyAlignment="1">
      <alignment horizontal="right" indent="1"/>
    </xf>
    <xf numFmtId="0" fontId="29" fillId="0" borderId="40" xfId="44" applyFont="1" applyBorder="1" applyAlignment="1">
      <alignment horizontal="center"/>
    </xf>
    <xf numFmtId="0" fontId="29" fillId="0" borderId="12" xfId="44" applyFont="1" applyBorder="1" applyAlignment="1">
      <alignment horizontal="right" wrapText="1" indent="1"/>
    </xf>
    <xf numFmtId="0" fontId="28" fillId="0" borderId="10" xfId="44" applyBorder="1" applyAlignment="1">
      <alignment horizontal="right" wrapText="1" indent="1"/>
    </xf>
    <xf numFmtId="0" fontId="29" fillId="0" borderId="10" xfId="44" applyFont="1" applyBorder="1" applyAlignment="1">
      <alignment horizontal="right" wrapText="1" indent="1"/>
    </xf>
    <xf numFmtId="0" fontId="28" fillId="0" borderId="10" xfId="44" applyBorder="1" applyAlignment="1">
      <alignment horizontal="left" indent="1"/>
    </xf>
    <xf numFmtId="0" fontId="28" fillId="0" borderId="10" xfId="44" applyBorder="1" applyAlignment="1">
      <alignment horizontal="right" vertical="top" wrapText="1" indent="1"/>
    </xf>
    <xf numFmtId="0" fontId="0" fillId="0" borderId="0" xfId="0" applyFill="1"/>
    <xf numFmtId="9" fontId="0" fillId="0" borderId="0" xfId="0" applyNumberFormat="1" applyFill="1"/>
    <xf numFmtId="0" fontId="31" fillId="0" borderId="0" xfId="44" applyFont="1" applyAlignment="1">
      <alignment horizontal="left"/>
    </xf>
    <xf numFmtId="0" fontId="28" fillId="0" borderId="0" xfId="44"/>
    <xf numFmtId="0" fontId="32" fillId="0" borderId="0" xfId="44" applyFont="1" applyAlignment="1">
      <alignment horizontal="left"/>
    </xf>
    <xf numFmtId="0" fontId="33" fillId="0" borderId="0" xfId="0" applyFont="1" applyAlignment="1">
      <alignment horizontal="left"/>
    </xf>
    <xf numFmtId="0" fontId="34" fillId="0" borderId="0" xfId="44" applyFont="1" applyAlignment="1">
      <alignment horizontal="left"/>
    </xf>
    <xf numFmtId="0" fontId="33" fillId="0" borderId="0" xfId="44" applyFont="1" applyAlignment="1">
      <alignment horizontal="centerContinuous"/>
    </xf>
    <xf numFmtId="0" fontId="28" fillId="0" borderId="0" xfId="44" applyAlignment="1">
      <alignment horizontal="centerContinuous"/>
    </xf>
    <xf numFmtId="0" fontId="35" fillId="0" borderId="0" xfId="44" applyFont="1" applyAlignment="1">
      <alignment vertical="center"/>
    </xf>
    <xf numFmtId="0" fontId="33" fillId="0" borderId="0" xfId="44" applyFont="1"/>
    <xf numFmtId="0" fontId="36" fillId="0" borderId="47" xfId="44" applyFont="1" applyBorder="1" applyAlignment="1">
      <alignment horizontal="right" vertical="center"/>
    </xf>
    <xf numFmtId="14" fontId="36" fillId="41" borderId="46" xfId="44" applyNumberFormat="1" applyFont="1" applyFill="1" applyBorder="1" applyAlignment="1">
      <alignment horizontal="center" vertical="center" wrapText="1"/>
    </xf>
    <xf numFmtId="0" fontId="36" fillId="0" borderId="48" xfId="44" applyFont="1" applyBorder="1" applyAlignment="1">
      <alignment horizontal="right" vertical="center"/>
    </xf>
    <xf numFmtId="0" fontId="28" fillId="0" borderId="0" xfId="44" applyAlignment="1">
      <alignment horizontal="left"/>
    </xf>
    <xf numFmtId="0" fontId="36" fillId="0" borderId="48" xfId="44" applyFont="1" applyBorder="1" applyAlignment="1">
      <alignment horizontal="right" vertical="center" wrapText="1"/>
    </xf>
    <xf numFmtId="0" fontId="36" fillId="0" borderId="49" xfId="44" applyFont="1" applyBorder="1" applyAlignment="1">
      <alignment horizontal="right" vertical="center" wrapText="1"/>
    </xf>
    <xf numFmtId="0" fontId="35" fillId="0" borderId="50" xfId="44" applyFont="1" applyBorder="1" applyAlignment="1">
      <alignment horizontal="left" vertical="center" wrapText="1"/>
    </xf>
    <xf numFmtId="0" fontId="33" fillId="0" borderId="51" xfId="44" applyFont="1" applyBorder="1" applyAlignment="1">
      <alignment horizontal="center" vertical="center"/>
    </xf>
    <xf numFmtId="0" fontId="36" fillId="0" borderId="50" xfId="44" applyFont="1" applyBorder="1" applyAlignment="1">
      <alignment horizontal="right" vertical="center" wrapText="1"/>
    </xf>
    <xf numFmtId="49" fontId="36" fillId="41" borderId="10" xfId="44" applyNumberFormat="1" applyFont="1" applyFill="1" applyBorder="1" applyAlignment="1">
      <alignment horizontal="center" vertical="center" wrapText="1"/>
    </xf>
    <xf numFmtId="170" fontId="36" fillId="41" borderId="10" xfId="44" applyNumberFormat="1" applyFont="1" applyFill="1" applyBorder="1" applyAlignment="1">
      <alignment horizontal="center" vertical="center" wrapText="1"/>
    </xf>
    <xf numFmtId="0" fontId="36" fillId="0" borderId="52" xfId="44" applyFont="1" applyBorder="1" applyAlignment="1">
      <alignment horizontal="right" vertical="center" wrapText="1"/>
    </xf>
    <xf numFmtId="171" fontId="36" fillId="41" borderId="10" xfId="44" applyNumberFormat="1" applyFont="1" applyFill="1" applyBorder="1" applyAlignment="1">
      <alignment horizontal="center" vertical="center" wrapText="1"/>
    </xf>
    <xf numFmtId="8" fontId="36" fillId="0" borderId="51" xfId="45" applyFont="1" applyFill="1" applyBorder="1" applyAlignment="1">
      <alignment vertical="center" wrapText="1"/>
    </xf>
    <xf numFmtId="14" fontId="36" fillId="41" borderId="10" xfId="44" applyNumberFormat="1" applyFont="1" applyFill="1" applyBorder="1" applyAlignment="1">
      <alignment horizontal="center" vertical="center" wrapText="1"/>
    </xf>
    <xf numFmtId="5" fontId="28" fillId="0" borderId="0" xfId="44" applyNumberFormat="1"/>
    <xf numFmtId="0" fontId="38" fillId="0" borderId="0" xfId="44" applyFont="1"/>
    <xf numFmtId="0" fontId="37" fillId="0" borderId="0" xfId="46"/>
    <xf numFmtId="166" fontId="21" fillId="33" borderId="21" xfId="1" applyNumberFormat="1" applyFont="1" applyFill="1" applyBorder="1"/>
    <xf numFmtId="43" fontId="21" fillId="33" borderId="20" xfId="1" applyFont="1" applyFill="1" applyBorder="1"/>
    <xf numFmtId="43" fontId="21" fillId="33" borderId="10" xfId="1" applyFont="1" applyFill="1" applyBorder="1"/>
    <xf numFmtId="43" fontId="21" fillId="33" borderId="21" xfId="1" applyFont="1" applyFill="1" applyBorder="1"/>
    <xf numFmtId="0" fontId="21" fillId="42" borderId="20" xfId="0" applyFont="1" applyFill="1" applyBorder="1" applyAlignment="1">
      <alignment horizontal="center" vertical="center" wrapText="1"/>
    </xf>
    <xf numFmtId="0" fontId="21" fillId="42" borderId="10" xfId="0" applyFont="1" applyFill="1" applyBorder="1" applyAlignment="1">
      <alignment horizontal="center" vertical="center" wrapText="1"/>
    </xf>
    <xf numFmtId="44" fontId="21" fillId="42" borderId="10" xfId="2" applyFont="1" applyFill="1" applyBorder="1" applyAlignment="1">
      <alignment horizontal="center" vertical="center" wrapText="1"/>
    </xf>
    <xf numFmtId="166" fontId="21" fillId="42" borderId="10" xfId="1" applyNumberFormat="1" applyFont="1" applyFill="1" applyBorder="1" applyAlignment="1">
      <alignment horizontal="center" vertical="center" wrapText="1"/>
    </xf>
    <xf numFmtId="166" fontId="21" fillId="42" borderId="21" xfId="1" applyNumberFormat="1" applyFont="1" applyFill="1" applyBorder="1"/>
    <xf numFmtId="43" fontId="21" fillId="42" borderId="20" xfId="1" applyFont="1" applyFill="1" applyBorder="1"/>
    <xf numFmtId="43" fontId="21" fillId="42" borderId="10" xfId="1" applyFont="1" applyFill="1" applyBorder="1"/>
    <xf numFmtId="43" fontId="21" fillId="42" borderId="21" xfId="1" applyFont="1" applyFill="1" applyBorder="1"/>
    <xf numFmtId="166" fontId="21" fillId="42" borderId="20" xfId="1" applyNumberFormat="1" applyFont="1" applyFill="1" applyBorder="1"/>
    <xf numFmtId="166" fontId="21" fillId="42" borderId="10" xfId="1" applyNumberFormat="1" applyFont="1" applyFill="1" applyBorder="1"/>
    <xf numFmtId="0" fontId="0" fillId="0" borderId="0" xfId="0"/>
    <xf numFmtId="164" fontId="0" fillId="33" borderId="0" xfId="0" applyNumberFormat="1" applyFill="1"/>
    <xf numFmtId="1" fontId="0" fillId="33" borderId="36" xfId="0" applyNumberFormat="1" applyFill="1" applyBorder="1"/>
    <xf numFmtId="0" fontId="0" fillId="0" borderId="0" xfId="0" applyFill="1"/>
    <xf numFmtId="0" fontId="19" fillId="39" borderId="20" xfId="0" applyFont="1" applyFill="1" applyBorder="1" applyAlignment="1">
      <alignment horizontal="center"/>
    </xf>
    <xf numFmtId="0" fontId="19" fillId="39" borderId="10" xfId="0" applyFont="1" applyFill="1" applyBorder="1" applyAlignment="1">
      <alignment horizontal="center"/>
    </xf>
    <xf numFmtId="0" fontId="19" fillId="39" borderId="21" xfId="0" applyFont="1" applyFill="1" applyBorder="1" applyAlignment="1">
      <alignment horizontal="center"/>
    </xf>
    <xf numFmtId="0" fontId="20" fillId="34" borderId="11" xfId="0" applyFont="1" applyFill="1" applyBorder="1" applyAlignment="1">
      <alignment horizontal="left"/>
    </xf>
    <xf numFmtId="0" fontId="20" fillId="34" borderId="12" xfId="0" applyFont="1" applyFill="1" applyBorder="1" applyAlignment="1">
      <alignment horizontal="left"/>
    </xf>
    <xf numFmtId="0" fontId="21" fillId="0" borderId="20" xfId="0" applyFont="1" applyBorder="1" applyAlignment="1">
      <alignment horizontal="left" vertical="center"/>
    </xf>
    <xf numFmtId="0" fontId="21" fillId="0" borderId="10" xfId="0" applyFont="1" applyBorder="1" applyAlignment="1">
      <alignment horizontal="left"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4" fillId="34" borderId="27" xfId="0" applyFont="1" applyFill="1" applyBorder="1" applyAlignment="1">
      <alignment horizontal="left" vertical="center"/>
    </xf>
    <xf numFmtId="0" fontId="24" fillId="34" borderId="23" xfId="0" applyFont="1" applyFill="1" applyBorder="1" applyAlignment="1">
      <alignment horizontal="left" vertical="center"/>
    </xf>
    <xf numFmtId="0" fontId="20" fillId="36" borderId="29" xfId="0" applyFont="1" applyFill="1" applyBorder="1" applyAlignment="1">
      <alignment horizontal="center"/>
    </xf>
    <xf numFmtId="0" fontId="20" fillId="36" borderId="30" xfId="0" applyFont="1" applyFill="1" applyBorder="1" applyAlignment="1">
      <alignment horizontal="center"/>
    </xf>
    <xf numFmtId="0" fontId="20" fillId="36" borderId="31" xfId="0" applyFont="1" applyFill="1" applyBorder="1" applyAlignment="1">
      <alignment horizontal="center"/>
    </xf>
    <xf numFmtId="0" fontId="19" fillId="39" borderId="32" xfId="0" applyFont="1" applyFill="1" applyBorder="1" applyAlignment="1">
      <alignment horizontal="center"/>
    </xf>
    <xf numFmtId="0" fontId="19" fillId="39" borderId="33" xfId="0" applyFont="1" applyFill="1" applyBorder="1" applyAlignment="1">
      <alignment horizontal="center"/>
    </xf>
    <xf numFmtId="0" fontId="19" fillId="39" borderId="34" xfId="0" applyFont="1" applyFill="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22" xfId="0" applyFont="1" applyBorder="1" applyAlignment="1">
      <alignment horizontal="center"/>
    </xf>
    <xf numFmtId="0" fontId="21" fillId="38" borderId="23" xfId="0" applyFont="1" applyFill="1" applyBorder="1" applyAlignment="1">
      <alignment horizontal="center"/>
    </xf>
    <xf numFmtId="0" fontId="21" fillId="38" borderId="53" xfId="0" applyFont="1" applyFill="1" applyBorder="1" applyAlignment="1">
      <alignment horizontal="center"/>
    </xf>
    <xf numFmtId="0" fontId="21" fillId="38" borderId="54" xfId="0" applyFont="1" applyFill="1" applyBorder="1" applyAlignment="1">
      <alignment horizontal="center"/>
    </xf>
    <xf numFmtId="0" fontId="21" fillId="38" borderId="55" xfId="0" applyFont="1" applyFill="1" applyBorder="1" applyAlignment="1">
      <alignment horizontal="center"/>
    </xf>
    <xf numFmtId="0" fontId="21" fillId="0" borderId="0" xfId="0" applyFont="1" applyAlignment="1">
      <alignment horizontal="left"/>
    </xf>
    <xf numFmtId="0" fontId="19" fillId="0" borderId="14" xfId="0" applyFont="1" applyBorder="1" applyAlignment="1">
      <alignment horizontal="left"/>
    </xf>
    <xf numFmtId="0" fontId="19" fillId="0" borderId="15" xfId="0" applyFont="1" applyBorder="1" applyAlignment="1">
      <alignment horizontal="left"/>
    </xf>
    <xf numFmtId="0" fontId="19" fillId="35" borderId="15" xfId="0" applyFont="1" applyFill="1" applyBorder="1" applyAlignment="1">
      <alignment horizontal="center"/>
    </xf>
    <xf numFmtId="0" fontId="19" fillId="35" borderId="16" xfId="0" applyFont="1" applyFill="1" applyBorder="1" applyAlignment="1">
      <alignment horizontal="center"/>
    </xf>
    <xf numFmtId="0" fontId="20" fillId="0" borderId="0" xfId="0" applyFont="1" applyAlignment="1">
      <alignment horizontal="left"/>
    </xf>
    <xf numFmtId="0" fontId="22" fillId="36" borderId="17" xfId="0" applyFont="1" applyFill="1" applyBorder="1" applyAlignment="1">
      <alignment horizontal="center"/>
    </xf>
    <xf numFmtId="0" fontId="22" fillId="36" borderId="18" xfId="0" applyFont="1" applyFill="1" applyBorder="1" applyAlignment="1">
      <alignment horizontal="center"/>
    </xf>
    <xf numFmtId="0" fontId="22" fillId="36" borderId="19" xfId="0" applyFont="1" applyFill="1" applyBorder="1" applyAlignment="1">
      <alignment horizontal="center"/>
    </xf>
    <xf numFmtId="0" fontId="19" fillId="37" borderId="17" xfId="0" applyFont="1" applyFill="1" applyBorder="1" applyAlignment="1">
      <alignment horizontal="center"/>
    </xf>
    <xf numFmtId="0" fontId="19" fillId="37" borderId="18" xfId="0" applyFont="1" applyFill="1" applyBorder="1" applyAlignment="1">
      <alignment horizontal="center"/>
    </xf>
    <xf numFmtId="0" fontId="19" fillId="37" borderId="19" xfId="0" applyFont="1" applyFill="1" applyBorder="1" applyAlignment="1">
      <alignment horizontal="center"/>
    </xf>
    <xf numFmtId="0" fontId="19" fillId="37" borderId="11" xfId="0" applyFont="1" applyFill="1" applyBorder="1" applyAlignment="1">
      <alignment horizontal="center"/>
    </xf>
    <xf numFmtId="0" fontId="19" fillId="37" borderId="12" xfId="0" applyFont="1" applyFill="1" applyBorder="1" applyAlignment="1">
      <alignment horizontal="center"/>
    </xf>
    <xf numFmtId="0" fontId="19" fillId="37" borderId="13" xfId="0" applyFont="1" applyFill="1" applyBorder="1" applyAlignment="1">
      <alignment horizontal="center"/>
    </xf>
    <xf numFmtId="0" fontId="30" fillId="0" borderId="0" xfId="0" applyFont="1" applyAlignment="1">
      <alignment horizontal="left"/>
    </xf>
    <xf numFmtId="0" fontId="19" fillId="34" borderId="10" xfId="0" applyFont="1" applyFill="1" applyBorder="1" applyAlignment="1">
      <alignment horizontal="center"/>
    </xf>
    <xf numFmtId="0" fontId="19" fillId="0" borderId="11" xfId="0" applyFont="1" applyBorder="1" applyAlignment="1">
      <alignment horizontal="left"/>
    </xf>
    <xf numFmtId="0" fontId="19" fillId="0" borderId="12" xfId="0" applyFont="1" applyBorder="1" applyAlignment="1">
      <alignment horizontal="left"/>
    </xf>
    <xf numFmtId="0" fontId="19" fillId="35" borderId="12" xfId="0" applyFont="1" applyFill="1" applyBorder="1" applyAlignment="1">
      <alignment horizontal="center"/>
    </xf>
    <xf numFmtId="0" fontId="19" fillId="35" borderId="13" xfId="0" applyFont="1" applyFill="1" applyBorder="1" applyAlignment="1">
      <alignment horizontal="center"/>
    </xf>
    <xf numFmtId="0" fontId="28" fillId="0" borderId="44" xfId="44" applyBorder="1" applyAlignment="1">
      <alignment horizontal="left" indent="1"/>
    </xf>
    <xf numFmtId="0" fontId="28" fillId="0" borderId="45" xfId="44" applyBorder="1" applyAlignment="1">
      <alignment horizontal="left" indent="1"/>
    </xf>
    <xf numFmtId="0" fontId="28" fillId="0" borderId="46" xfId="44" applyBorder="1" applyAlignment="1">
      <alignment horizontal="left" indent="1"/>
    </xf>
    <xf numFmtId="0" fontId="28" fillId="0" borderId="44" xfId="44" applyBorder="1" applyAlignment="1">
      <alignment horizontal="left"/>
    </xf>
    <xf numFmtId="0" fontId="28" fillId="0" borderId="45" xfId="44" applyBorder="1" applyAlignment="1">
      <alignment horizontal="left"/>
    </xf>
    <xf numFmtId="0" fontId="28" fillId="0" borderId="46" xfId="44" applyBorder="1" applyAlignment="1">
      <alignment horizontal="left"/>
    </xf>
    <xf numFmtId="0" fontId="28" fillId="0" borderId="10" xfId="44" applyBorder="1" applyAlignment="1">
      <alignment horizontal="left" vertical="top" wrapText="1" indent="1"/>
    </xf>
    <xf numFmtId="0" fontId="0" fillId="0" borderId="0" xfId="0" applyAlignment="1">
      <alignment horizontal="left"/>
    </xf>
    <xf numFmtId="0" fontId="29" fillId="0" borderId="40" xfId="44" applyFont="1" applyBorder="1" applyAlignment="1">
      <alignment horizontal="center"/>
    </xf>
    <xf numFmtId="0" fontId="28" fillId="0" borderId="41" xfId="44" applyBorder="1" applyAlignment="1">
      <alignment horizontal="left" indent="1"/>
    </xf>
    <xf numFmtId="0" fontId="28" fillId="0" borderId="42" xfId="44" applyBorder="1" applyAlignment="1">
      <alignment horizontal="left" indent="1"/>
    </xf>
    <xf numFmtId="0" fontId="28" fillId="0" borderId="43" xfId="44" applyBorder="1" applyAlignment="1">
      <alignment horizontal="left" indent="1"/>
    </xf>
    <xf numFmtId="0" fontId="16" fillId="33" borderId="0" xfId="0" applyFont="1" applyFill="1" applyAlignment="1">
      <alignment horizontal="center"/>
    </xf>
    <xf numFmtId="0" fontId="16" fillId="33" borderId="0" xfId="0" applyFont="1" applyFill="1" applyBorder="1" applyAlignment="1">
      <alignment horizontal="center"/>
    </xf>
    <xf numFmtId="0" fontId="16" fillId="33" borderId="36" xfId="0" applyFont="1" applyFill="1" applyBorder="1" applyAlignment="1">
      <alignment horizontal="center"/>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Currency 2" xfId="45" xr:uid="{3FFFE5FC-F355-452B-AD53-32D413F8019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6" builtinId="8"/>
    <cellStyle name="Input" xfId="11" builtinId="20" customBuiltin="1"/>
    <cellStyle name="Linked Cell" xfId="14" builtinId="24" customBuiltin="1"/>
    <cellStyle name="Neutral" xfId="10" builtinId="28" customBuiltin="1"/>
    <cellStyle name="Normal" xfId="0" builtinId="0"/>
    <cellStyle name="Normal 2" xfId="44" xr:uid="{73AB3EB2-9943-4A9E-9126-ED10FB293B2D}"/>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4</xdr:col>
      <xdr:colOff>561242</xdr:colOff>
      <xdr:row>50</xdr:row>
      <xdr:rowOff>132461</xdr:rowOff>
    </xdr:to>
    <xdr:pic>
      <xdr:nvPicPr>
        <xdr:cNvPr id="4" name="Picture 3">
          <a:extLst>
            <a:ext uri="{FF2B5EF4-FFF2-40B4-BE49-F238E27FC236}">
              <a16:creationId xmlns:a16="http://schemas.microsoft.com/office/drawing/2014/main" id="{B8E2CDA3-240B-4B86-B713-D2398F1A7641}"/>
            </a:ext>
          </a:extLst>
        </xdr:cNvPr>
        <xdr:cNvPicPr>
          <a:picLocks noChangeAspect="1"/>
        </xdr:cNvPicPr>
      </xdr:nvPicPr>
      <xdr:blipFill>
        <a:blip xmlns:r="http://schemas.openxmlformats.org/officeDocument/2006/relationships" r:embed="rId1"/>
        <a:stretch>
          <a:fillRect/>
        </a:stretch>
      </xdr:blipFill>
      <xdr:spPr>
        <a:xfrm>
          <a:off x="0" y="1381125"/>
          <a:ext cx="5866667" cy="7114286"/>
        </a:xfrm>
        <a:prstGeom prst="rect">
          <a:avLst/>
        </a:prstGeom>
      </xdr:spPr>
    </xdr:pic>
    <xdr:clientData/>
  </xdr:twoCellAnchor>
  <xdr:twoCellAnchor editAs="oneCell">
    <xdr:from>
      <xdr:col>5</xdr:col>
      <xdr:colOff>0</xdr:colOff>
      <xdr:row>7</xdr:row>
      <xdr:rowOff>0</xdr:rowOff>
    </xdr:from>
    <xdr:to>
      <xdr:col>14</xdr:col>
      <xdr:colOff>161198</xdr:colOff>
      <xdr:row>41</xdr:row>
      <xdr:rowOff>46929</xdr:rowOff>
    </xdr:to>
    <xdr:pic>
      <xdr:nvPicPr>
        <xdr:cNvPr id="5" name="Picture 4">
          <a:extLst>
            <a:ext uri="{FF2B5EF4-FFF2-40B4-BE49-F238E27FC236}">
              <a16:creationId xmlns:a16="http://schemas.microsoft.com/office/drawing/2014/main" id="{567A1D2A-7893-4BA7-BA03-79B642FCF8D2}"/>
            </a:ext>
          </a:extLst>
        </xdr:cNvPr>
        <xdr:cNvPicPr>
          <a:picLocks noChangeAspect="1"/>
        </xdr:cNvPicPr>
      </xdr:nvPicPr>
      <xdr:blipFill>
        <a:blip xmlns:r="http://schemas.openxmlformats.org/officeDocument/2006/relationships" r:embed="rId2"/>
        <a:stretch>
          <a:fillRect/>
        </a:stretch>
      </xdr:blipFill>
      <xdr:spPr>
        <a:xfrm>
          <a:off x="5934075" y="1381125"/>
          <a:ext cx="5819048" cy="5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11</xdr:row>
      <xdr:rowOff>19051</xdr:rowOff>
    </xdr:from>
    <xdr:to>
      <xdr:col>15</xdr:col>
      <xdr:colOff>628650</xdr:colOff>
      <xdr:row>14</xdr:row>
      <xdr:rowOff>90488</xdr:rowOff>
    </xdr:to>
    <xdr:sp macro="" textlink="">
      <xdr:nvSpPr>
        <xdr:cNvPr id="2" name="TextBox 1">
          <a:extLst>
            <a:ext uri="{FF2B5EF4-FFF2-40B4-BE49-F238E27FC236}">
              <a16:creationId xmlns:a16="http://schemas.microsoft.com/office/drawing/2014/main" id="{F70A6BA2-5EF7-406D-BFF7-64A469165730}"/>
            </a:ext>
          </a:extLst>
        </xdr:cNvPr>
        <xdr:cNvSpPr txBox="1"/>
      </xdr:nvSpPr>
      <xdr:spPr>
        <a:xfrm>
          <a:off x="1" y="1847851"/>
          <a:ext cx="11163299" cy="619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Charging Station: </a:t>
          </a:r>
          <a:r>
            <a:rPr lang="en-US" sz="1100">
              <a:solidFill>
                <a:schemeClr val="dk1"/>
              </a:solidFill>
              <a:effectLst/>
              <a:latin typeface="+mn-lt"/>
              <a:ea typeface="+mn-ea"/>
              <a:cs typeface="+mn-cs"/>
            </a:rPr>
            <a:t>Also known as electric vehicle supply equipment (EVSE), consists of the conductors, including the ungrounded, grounded, and equipment grounding conductors and the electric vehicle connectors, attachment plugs, and all other fittings, devices, power outlets, or apparatus installed specifically for the purpose of delivering energy from the premises wiring to the electric vehicle. (</a:t>
          </a:r>
          <a:r>
            <a:rPr lang="en-US" sz="1100" u="sng">
              <a:solidFill>
                <a:schemeClr val="dk1"/>
              </a:solidFill>
              <a:effectLst/>
              <a:latin typeface="+mn-lt"/>
              <a:ea typeface="+mn-ea"/>
              <a:cs typeface="+mn-cs"/>
              <a:hlinkClick xmlns:r="http://schemas.openxmlformats.org/officeDocument/2006/relationships" r:id=""/>
            </a:rPr>
            <a:t>http://www.psrc.org/assets/3729/A_NEC_625_2008.pdf</a:t>
          </a:r>
          <a:r>
            <a:rPr lang="en-US" sz="1100">
              <a:solidFill>
                <a:schemeClr val="dk1"/>
              </a:solidFill>
              <a:effectLst/>
              <a:latin typeface="+mn-lt"/>
              <a:ea typeface="+mn-ea"/>
              <a:cs typeface="+mn-cs"/>
            </a:rPr>
            <a:t>). Charging stations fall into one of these three types: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neward\Downloads\LD%20&amp;%20LHD%20Vehicle%20FYE%202018%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Trip%20Reduction%20FYE%2015.xlt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Emission%20Factors%20FYE%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Arterial%20Management%20FYE%2015.xlt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Heavy-Duty%20Vehicle%20FYE%2015.xlt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nv_Rev/Grant%20Programs/TFCA%20PROGRAM/WORKSHTS/EXCEL/2021/County%20Program%20Manager/Final/EV%20Infrastructure%20FY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l Info"/>
      <sheetName val="Calcs"/>
      <sheetName val="Notes and Assumptions"/>
      <sheetName val="Emission Factors"/>
    </sheetNames>
    <sheetDataSet>
      <sheetData sheetId="0"/>
      <sheetData sheetId="1"/>
      <sheetData sheetId="2">
        <row r="8">
          <cell r="D8">
            <v>4</v>
          </cell>
        </row>
        <row r="11">
          <cell r="D11">
            <v>2500</v>
          </cell>
        </row>
        <row r="12">
          <cell r="D12">
            <v>2500</v>
          </cell>
        </row>
        <row r="38">
          <cell r="K38">
            <v>0</v>
          </cell>
        </row>
        <row r="39">
          <cell r="K39">
            <v>0</v>
          </cell>
        </row>
        <row r="40">
          <cell r="J40">
            <v>0</v>
          </cell>
          <cell r="K40">
            <v>0</v>
          </cell>
        </row>
        <row r="41">
          <cell r="J41">
            <v>0</v>
          </cell>
          <cell r="K41">
            <v>0</v>
          </cell>
        </row>
      </sheetData>
      <sheetData sheetId="3"/>
      <sheetData sheetId="4">
        <row r="7">
          <cell r="A7" t="str">
            <v>Up to 8500</v>
          </cell>
          <cell r="D7" t="str">
            <v>ULEV</v>
          </cell>
        </row>
        <row r="8">
          <cell r="A8" t="str">
            <v>8501-10,000</v>
          </cell>
          <cell r="D8" t="str">
            <v>SULEV</v>
          </cell>
        </row>
        <row r="9">
          <cell r="A9" t="str">
            <v>10,001-14,000</v>
          </cell>
          <cell r="D9" t="str">
            <v>PZEV</v>
          </cell>
        </row>
        <row r="10">
          <cell r="D10" t="str">
            <v>ZEV</v>
          </cell>
        </row>
        <row r="13">
          <cell r="A13" t="str">
            <v>LEV</v>
          </cell>
        </row>
        <row r="14">
          <cell r="A14" t="str">
            <v>SULEV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2">
          <cell r="K2">
            <v>1</v>
          </cell>
        </row>
      </sheetData>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LDV"/>
      <sheetName val="EF - HDV"/>
      <sheetName val="EF-Arterial Mgt"/>
      <sheetName val="EF-Trip Reduction"/>
    </sheetNames>
    <sheetDataSet>
      <sheetData sheetId="0"/>
      <sheetData sheetId="1"/>
      <sheetData sheetId="2"/>
      <sheetData sheetId="3">
        <row r="40">
          <cell r="C40">
            <v>17.496000000000002</v>
          </cell>
        </row>
        <row r="41">
          <cell r="C41">
            <v>4.0187999999999988</v>
          </cell>
        </row>
        <row r="48">
          <cell r="C48">
            <v>4.6399999999999997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12">
          <cell r="C12">
            <v>0</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6">
          <cell r="K6">
            <v>0</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l Info"/>
      <sheetName val="CE Calcs"/>
      <sheetName val="Notes and Assumptions"/>
      <sheetName val="Emission Factors"/>
    </sheetNames>
    <sheetDataSet>
      <sheetData sheetId="0"/>
      <sheetData sheetId="1"/>
      <sheetData sheetId="2"/>
      <sheetData sheetId="3">
        <row r="7">
          <cell r="C7">
            <v>3.36</v>
          </cell>
        </row>
        <row r="15">
          <cell r="A15" t="str">
            <v>Level 1</v>
          </cell>
        </row>
        <row r="16">
          <cell r="A16" t="str">
            <v>Level 2</v>
          </cell>
        </row>
        <row r="17">
          <cell r="A17" t="str">
            <v>DC Fast</v>
          </cell>
        </row>
      </sheetData>
      <sheetData sheetId="4">
        <row r="6">
          <cell r="C6">
            <v>0.13500000000000001</v>
          </cell>
          <cell r="D6">
            <v>0.104</v>
          </cell>
          <cell r="E6">
            <v>2E-3</v>
          </cell>
          <cell r="F6">
            <v>3.6999999999999998E-2</v>
          </cell>
          <cell r="G6">
            <v>304.83999999999997</v>
          </cell>
        </row>
        <row r="11">
          <cell r="C11">
            <v>1.0078672888495256E-3</v>
          </cell>
          <cell r="D11">
            <v>0</v>
          </cell>
          <cell r="E11">
            <v>0</v>
          </cell>
          <cell r="F11">
            <v>3.6999999999999998E-2</v>
          </cell>
          <cell r="G1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D2931-6715-40DE-B0BB-B52BD9AB206E}" name="Table1" displayName="Table1" ref="A9:BN45" totalsRowShown="0">
  <autoFilter ref="A9:BN45" xr:uid="{1F736C3C-7503-4766-A52A-3E67285C5669}"/>
  <sortState xmlns:xlrd2="http://schemas.microsoft.com/office/spreadsheetml/2017/richdata2" ref="A10:BN45">
    <sortCondition ref="F9:F45"/>
  </sortState>
  <tableColumns count="66">
    <tableColumn id="1" xr3:uid="{720AB3E3-A146-4CFB-BB56-44BAA8226042}" name="Region"/>
    <tableColumn id="2" xr3:uid="{63491E2C-6FD0-49A0-9113-FCB11FDB202E}" name="Calendar Year"/>
    <tableColumn id="3" xr3:uid="{89142C97-4895-46E8-95FD-6919B9A71AC1}" name="Vehicle Category"/>
    <tableColumn id="4" xr3:uid="{8553BBCD-62B6-4DA8-94E7-A944181E3E81}" name="Model Year"/>
    <tableColumn id="5" xr3:uid="{EB88618D-F641-4A69-851B-C4F058226F4E}" name="Speed"/>
    <tableColumn id="6" xr3:uid="{D987323E-411E-4F3E-A868-4FD64D07F93A}" name="Fuel"/>
    <tableColumn id="7" xr3:uid="{E199258C-A100-4D90-B25B-1291AD702196}" name="Population"/>
    <tableColumn id="8" xr3:uid="{8AE282E0-CC3F-4E72-B773-18D7D130011F}" name="VMT"/>
    <tableColumn id="9" xr3:uid="{120F7649-DF53-4926-873A-B37463FA2211}" name="Trips"/>
    <tableColumn id="10" xr3:uid="{1027B7C5-4EEC-4286-83E0-A28E90FB307D}" name="NOx_RUNEX"/>
    <tableColumn id="11" xr3:uid="{92B2B4B8-FF1B-42EC-987B-1A2B1ADB5110}" name="NOx_IDLEX"/>
    <tableColumn id="12" xr3:uid="{E403D823-5A76-499A-9391-CA7CC728F3B0}" name="NOx_STREX"/>
    <tableColumn id="13" xr3:uid="{A1A6A2C9-39E2-4DC3-BE2A-5AB910283E0B}" name="NOx_TOTEX"/>
    <tableColumn id="14" xr3:uid="{B9F57D73-C8A5-4DC0-B3EA-EFB76C08F800}" name="PM2.5_RUNEX"/>
    <tableColumn id="15" xr3:uid="{35D88A22-0A12-4488-A536-DFF4A976976D}" name="PM2.5_IDLEX"/>
    <tableColumn id="16" xr3:uid="{BDC1AE9B-EEED-4EF7-81FE-E8DED4210849}" name="PM2.5_STREX"/>
    <tableColumn id="17" xr3:uid="{2394B924-6F54-4947-8568-52B692B608EB}" name="PM2.5_TOTEX"/>
    <tableColumn id="18" xr3:uid="{B8052EF1-D6A7-4A35-9640-4E676A046EEA}" name="PM2.5_PMTW"/>
    <tableColumn id="19" xr3:uid="{407C5091-B8C5-4287-BBAB-A964B6EA21CF}" name="PM2.5_PMBW"/>
    <tableColumn id="20" xr3:uid="{B4DCB523-CEE3-4BA9-A418-26EAABD95381}" name="PM2.5_TOTAL"/>
    <tableColumn id="21" xr3:uid="{8BFC0EDC-A448-41C8-9F5F-F5FCEE9048B0}" name="PM10_RUNEX"/>
    <tableColumn id="22" xr3:uid="{A2AD2D44-1DE1-43B5-BFDF-C21E41A21C9E}" name="PM10_IDLEX"/>
    <tableColumn id="23" xr3:uid="{8F76061F-6C7E-46E1-AE83-C789CB1072DD}" name="PM10_STREX"/>
    <tableColumn id="24" xr3:uid="{79EE30DE-DB96-432C-96CF-B3C0099CB486}" name="PM10_TOTEX"/>
    <tableColumn id="25" xr3:uid="{5E9A979E-F4CB-4E3A-94DE-ED31FBF3F2B2}" name="PM10_PMTW"/>
    <tableColumn id="26" xr3:uid="{BC3966DA-6A1C-4FCA-901D-A80E3130738B}" name="PM10_PMBW"/>
    <tableColumn id="27" xr3:uid="{373A8CED-2BB1-4C1E-8FD9-940B9A50BB64}" name="PM10_TOTAL"/>
    <tableColumn id="28" xr3:uid="{4E1D98B5-CA12-4736-8C7D-2BA09A8B0331}" name="CO2_RUNEX"/>
    <tableColumn id="29" xr3:uid="{D4E1CBE5-F7C1-407F-9540-6AC063CB93C2}" name="CO2_IDLEX"/>
    <tableColumn id="30" xr3:uid="{B8F600FA-D835-417D-8E9E-CE63B25D3B59}" name="CO2_STREX"/>
    <tableColumn id="31" xr3:uid="{FB9698B0-9B4B-4EAC-8C14-3E0361958CF1}" name="CO2_TOTEX"/>
    <tableColumn id="32" xr3:uid="{C001D0F1-0365-4AB7-B2AD-B30E2B4F5578}" name="CH4_RUNEX"/>
    <tableColumn id="33" xr3:uid="{F233C974-6930-41F4-A5CC-FEA2F6943B55}" name="CH4_IDLEX"/>
    <tableColumn id="34" xr3:uid="{223FF46C-0F7E-44D8-86ED-36D1A8C2CA8E}" name="CH4_STREX"/>
    <tableColumn id="35" xr3:uid="{BA631035-5C49-4F64-A3D2-4A5FB1FAA1CA}" name="CH4_TOTEX"/>
    <tableColumn id="36" xr3:uid="{901FC341-92C7-4321-AD3F-9B06B752ABE9}" name="N2O_RUNEX"/>
    <tableColumn id="37" xr3:uid="{516F95C6-F461-49B3-B1DC-BDB288FCB70E}" name="N2O_IDLEX"/>
    <tableColumn id="38" xr3:uid="{A2F46C45-47D9-41D0-BA21-168CB5A80317}" name="N2O_STREX"/>
    <tableColumn id="39" xr3:uid="{E47BB72B-0259-445A-B940-7ABA6280C2AE}" name="N2O_TOTEX"/>
    <tableColumn id="40" xr3:uid="{07E14799-BF0B-4116-9CF9-4D412C09282F}" name="ROG_RUNEX"/>
    <tableColumn id="41" xr3:uid="{812EF8A8-24F5-4332-89BB-8CE712859FB9}" name="ROG_IDLEX"/>
    <tableColumn id="42" xr3:uid="{26E22B31-D90C-4460-8BAD-B3FDD50E3A44}" name="ROG_STREX"/>
    <tableColumn id="43" xr3:uid="{BC0A8FAA-1A1E-4776-9C97-A3447EB5805F}" name="ROG_TOTEX"/>
    <tableColumn id="44" xr3:uid="{1605BBFE-49E0-4377-985C-E0C4194EAA9D}" name="ROG_DIURN"/>
    <tableColumn id="45" xr3:uid="{A8671265-0853-43F7-884F-884322724DA3}" name="ROG_HOTSOAK"/>
    <tableColumn id="46" xr3:uid="{27F53373-6DA1-452E-B157-956C2718760C}" name="ROG_RUNLOSS"/>
    <tableColumn id="47" xr3:uid="{9839C86C-5595-4FCB-A29E-C7BC0BFFAE0A}" name="ROG_RESTLOSS"/>
    <tableColumn id="48" xr3:uid="{92915108-E5B2-478A-8ADA-E66AD4554D42}" name="ROG_TOTAL"/>
    <tableColumn id="49" xr3:uid="{AF8B3C7C-5C73-4264-97A3-3ADB9BD6A404}" name="TOG_RUNEX"/>
    <tableColumn id="50" xr3:uid="{D5894291-78F4-4070-B679-CD755D5888D9}" name="TOG_IDLEX"/>
    <tableColumn id="51" xr3:uid="{BBAE87BB-04D5-4134-8B7C-2073D8DBC5CD}" name="TOG_STREX"/>
    <tableColumn id="52" xr3:uid="{477A1990-9F02-4B3B-BD4F-9BE499618DF3}" name="TOG_TOTEX"/>
    <tableColumn id="53" xr3:uid="{EEFDAADD-EE15-4B13-B45C-0C538CC00123}" name="TOG_DIURN"/>
    <tableColumn id="54" xr3:uid="{32F424F8-F891-49CE-9F08-95700C210E6F}" name="TOG_HOTSOAK"/>
    <tableColumn id="55" xr3:uid="{EED0667C-7711-4A19-82C6-828E7A57C382}" name="TOG_RUNLOSS"/>
    <tableColumn id="56" xr3:uid="{99043BFF-A801-4447-936D-0C7F2CA3ECB9}" name="TOG_RESTLOSS"/>
    <tableColumn id="57" xr3:uid="{878329F7-8437-48E0-BDC8-E67480BF75DB}" name="TOG_TOTAL"/>
    <tableColumn id="58" xr3:uid="{B7790E48-01B1-47D0-8505-8F21FD7AD67A}" name="CO_RUNEX"/>
    <tableColumn id="59" xr3:uid="{4553166E-50DA-491E-98BE-C0CBFD72FBB9}" name="CO_IDLEX"/>
    <tableColumn id="60" xr3:uid="{5497480C-CF94-40DF-A065-6A0AA82F6E68}" name="CO_STREX"/>
    <tableColumn id="61" xr3:uid="{725587EF-6410-4E05-92A2-5E09D57F0FE0}" name="CO_TOTEX"/>
    <tableColumn id="62" xr3:uid="{6754CAE0-E0C3-4179-81D3-970BE231C944}" name="SOx_RUNEX"/>
    <tableColumn id="63" xr3:uid="{A92D8DB3-177B-4CB8-914B-4E253843A1AD}" name="SOx_IDLEX"/>
    <tableColumn id="64" xr3:uid="{ABA64721-E2A6-4298-A398-854460B59960}" name="SOx_STREX"/>
    <tableColumn id="65" xr3:uid="{CF03FA52-15BD-4196-A213-F0FFC9681513}" name="SOx_TOTEX"/>
    <tableColumn id="66" xr3:uid="{788E4107-EA31-4CAF-B1E6-78B6CB17FEA0}" name="Fuel Consumptio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www.baaqmd.gov/tfca4p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8732A-FFD0-4618-A78A-41EC806CEC94}">
  <sheetPr codeName="Sheet6">
    <pageSetUpPr fitToPage="1"/>
  </sheetPr>
  <dimension ref="A1:A9"/>
  <sheetViews>
    <sheetView tabSelected="1" workbookViewId="0">
      <selection activeCell="A5" sqref="A5"/>
    </sheetView>
  </sheetViews>
  <sheetFormatPr defaultColWidth="8.73046875" defaultRowHeight="12.4" x14ac:dyDescent="0.35"/>
  <cols>
    <col min="1" max="1" width="47.86328125" style="94" customWidth="1"/>
    <col min="2" max="16384" width="8.73046875" style="94"/>
  </cols>
  <sheetData>
    <row r="1" spans="1:1" ht="22.5" x14ac:dyDescent="0.6">
      <c r="A1" s="93" t="s">
        <v>169</v>
      </c>
    </row>
    <row r="2" spans="1:1" ht="20.65" x14ac:dyDescent="0.6">
      <c r="A2" s="95" t="s">
        <v>206</v>
      </c>
    </row>
    <row r="3" spans="1:1" x14ac:dyDescent="0.35">
      <c r="A3" s="96" t="s">
        <v>204</v>
      </c>
    </row>
    <row r="5" spans="1:1" x14ac:dyDescent="0.35">
      <c r="A5" s="118" t="s">
        <v>207</v>
      </c>
    </row>
    <row r="6" spans="1:1" ht="14.25" x14ac:dyDescent="0.45">
      <c r="A6" s="119" t="s">
        <v>191</v>
      </c>
    </row>
    <row r="9" spans="1:1" ht="14.25" customHeight="1" x14ac:dyDescent="0.35"/>
  </sheetData>
  <hyperlinks>
    <hyperlink ref="A6" r:id="rId1" xr:uid="{E8876295-9AB7-40C1-A694-4FF3A179E9B6}"/>
  </hyperlinks>
  <pageMargins left="0.75" right="0.75" top="1" bottom="1" header="0.5" footer="0.5"/>
  <pageSetup scale="87" orientation="portrait" verticalDpi="0" r:id="rId2"/>
  <headerFooter alignWithMargins="0"/>
  <customProperties>
    <customPr name="f29d54f60"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4D7D8-D784-472F-9D2E-B3B58A01088D}">
  <sheetPr codeName="Sheet4">
    <pageSetUpPr fitToPage="1"/>
  </sheetPr>
  <dimension ref="A1:Q95"/>
  <sheetViews>
    <sheetView zoomScaleNormal="100" workbookViewId="0">
      <selection activeCell="B14" sqref="B14"/>
    </sheetView>
  </sheetViews>
  <sheetFormatPr defaultColWidth="8.73046875" defaultRowHeight="12.4" x14ac:dyDescent="0.35"/>
  <cols>
    <col min="1" max="1" width="31.73046875" style="94" customWidth="1"/>
    <col min="2" max="2" width="57.3984375" style="94" customWidth="1"/>
    <col min="3" max="3" width="17.86328125" style="94" bestFit="1" customWidth="1"/>
    <col min="4" max="4" width="17.59765625" style="94" customWidth="1"/>
    <col min="5" max="5" width="13.3984375" style="94" customWidth="1"/>
    <col min="6" max="6" width="17.265625" style="94" customWidth="1"/>
    <col min="7" max="7" width="12.3984375" style="94" customWidth="1"/>
    <col min="8" max="8" width="8.1328125" style="94" customWidth="1"/>
    <col min="9" max="10" width="8.73046875" style="94" customWidth="1"/>
    <col min="11" max="11" width="9.59765625" style="94" customWidth="1"/>
    <col min="12" max="12" width="8.73046875" style="94" bestFit="1" customWidth="1"/>
    <col min="13" max="13" width="7" style="94" customWidth="1"/>
    <col min="14" max="14" width="9.59765625" style="94" customWidth="1"/>
    <col min="15" max="15" width="10.265625" style="94" bestFit="1" customWidth="1"/>
    <col min="16" max="16" width="9.86328125" style="94" customWidth="1"/>
    <col min="17" max="17" width="13.86328125" style="94" customWidth="1"/>
    <col min="18" max="18" width="9.265625" style="94" customWidth="1"/>
    <col min="19" max="19" width="10" style="94" customWidth="1"/>
    <col min="20" max="20" width="12.73046875" style="94" bestFit="1" customWidth="1"/>
    <col min="21" max="16384" width="8.73046875" style="94"/>
  </cols>
  <sheetData>
    <row r="1" spans="1:14" ht="22.5" x14ac:dyDescent="0.6">
      <c r="A1" s="93" t="s">
        <v>169</v>
      </c>
    </row>
    <row r="2" spans="1:14" ht="20.65" x14ac:dyDescent="0.6">
      <c r="A2" s="95" t="s">
        <v>192</v>
      </c>
    </row>
    <row r="3" spans="1:14" x14ac:dyDescent="0.35">
      <c r="A3" s="96" t="s">
        <v>204</v>
      </c>
    </row>
    <row r="4" spans="1:14" ht="18" customHeight="1" x14ac:dyDescent="0.35">
      <c r="A4" s="97"/>
      <c r="B4" s="98"/>
      <c r="C4" s="99"/>
      <c r="D4" s="99"/>
      <c r="E4" s="99"/>
      <c r="F4" s="99"/>
      <c r="G4" s="99"/>
      <c r="H4" s="99"/>
      <c r="I4" s="99"/>
      <c r="J4" s="99"/>
      <c r="K4" s="99"/>
      <c r="L4" s="99"/>
      <c r="M4" s="99"/>
      <c r="N4" s="99"/>
    </row>
    <row r="5" spans="1:14" ht="18" customHeight="1" x14ac:dyDescent="0.35">
      <c r="A5" s="100" t="s">
        <v>170</v>
      </c>
      <c r="B5" s="98"/>
      <c r="C5" s="99"/>
      <c r="D5" s="99"/>
      <c r="E5" s="99"/>
      <c r="F5" s="99"/>
      <c r="G5" s="99"/>
      <c r="H5" s="99"/>
      <c r="I5" s="99"/>
      <c r="J5" s="99"/>
      <c r="K5" s="99"/>
      <c r="L5" s="99"/>
      <c r="M5" s="99"/>
      <c r="N5" s="99"/>
    </row>
    <row r="6" spans="1:14" ht="18" customHeight="1" x14ac:dyDescent="0.35">
      <c r="A6" s="101"/>
      <c r="B6" s="100"/>
      <c r="C6" s="99"/>
      <c r="D6" s="99"/>
      <c r="E6" s="99"/>
      <c r="F6" s="99"/>
      <c r="G6" s="99"/>
      <c r="H6" s="99"/>
      <c r="I6" s="99"/>
      <c r="J6" s="99"/>
      <c r="K6" s="99"/>
      <c r="L6" s="99"/>
      <c r="M6" s="99"/>
      <c r="N6" s="99"/>
    </row>
    <row r="7" spans="1:14" ht="18" customHeight="1" x14ac:dyDescent="0.35">
      <c r="A7" s="102" t="s">
        <v>205</v>
      </c>
      <c r="B7" s="103"/>
      <c r="C7" s="99"/>
      <c r="D7" s="99"/>
      <c r="E7" s="99"/>
      <c r="F7" s="99"/>
      <c r="G7" s="99"/>
      <c r="H7" s="99"/>
      <c r="I7" s="99"/>
      <c r="J7" s="99"/>
      <c r="K7" s="99"/>
      <c r="L7" s="99"/>
      <c r="M7" s="99"/>
      <c r="N7" s="99"/>
    </row>
    <row r="8" spans="1:14" ht="18" customHeight="1" x14ac:dyDescent="0.35">
      <c r="A8" s="104" t="s">
        <v>171</v>
      </c>
      <c r="B8" s="103"/>
      <c r="C8" s="99"/>
      <c r="D8" s="99"/>
      <c r="E8" s="99"/>
      <c r="F8" s="99"/>
      <c r="G8" s="99"/>
      <c r="H8" s="99"/>
      <c r="I8" s="99"/>
      <c r="J8" s="99"/>
      <c r="K8" s="99"/>
      <c r="L8" s="99"/>
      <c r="M8" s="99"/>
      <c r="N8" s="99"/>
    </row>
    <row r="9" spans="1:14" ht="18" customHeight="1" x14ac:dyDescent="0.35">
      <c r="A9" s="104" t="s">
        <v>172</v>
      </c>
      <c r="B9" s="103"/>
      <c r="C9" s="105"/>
      <c r="D9" s="99"/>
      <c r="E9" s="99"/>
      <c r="F9" s="99"/>
      <c r="G9" s="99"/>
      <c r="H9" s="99"/>
      <c r="I9" s="99"/>
      <c r="J9" s="99"/>
      <c r="K9" s="99"/>
      <c r="L9" s="99"/>
      <c r="M9" s="99"/>
      <c r="N9" s="99"/>
    </row>
    <row r="10" spans="1:14" ht="18" customHeight="1" x14ac:dyDescent="0.35">
      <c r="A10" s="104" t="s">
        <v>173</v>
      </c>
      <c r="B10" s="103"/>
      <c r="C10" s="105"/>
      <c r="D10" s="99"/>
      <c r="E10" s="99"/>
      <c r="F10" s="99"/>
      <c r="G10" s="99"/>
      <c r="H10" s="99"/>
      <c r="I10" s="99"/>
      <c r="J10" s="99"/>
      <c r="K10" s="99"/>
      <c r="L10" s="99"/>
      <c r="M10" s="99"/>
      <c r="N10" s="99"/>
    </row>
    <row r="11" spans="1:14" ht="18" customHeight="1" x14ac:dyDescent="0.35">
      <c r="A11" s="106" t="s">
        <v>174</v>
      </c>
      <c r="B11" s="103"/>
      <c r="C11" s="99"/>
      <c r="D11" s="99"/>
      <c r="E11" s="99"/>
      <c r="F11" s="99"/>
      <c r="G11" s="99"/>
      <c r="H11" s="99"/>
      <c r="I11" s="99"/>
      <c r="J11" s="99"/>
      <c r="K11" s="99"/>
      <c r="L11" s="99"/>
      <c r="M11" s="99"/>
      <c r="N11" s="99"/>
    </row>
    <row r="12" spans="1:14" ht="18" customHeight="1" x14ac:dyDescent="0.35">
      <c r="A12" s="107" t="s">
        <v>175</v>
      </c>
      <c r="B12" s="103"/>
      <c r="C12" s="99"/>
      <c r="D12" s="99"/>
      <c r="E12" s="99"/>
      <c r="F12" s="99"/>
      <c r="G12" s="99"/>
      <c r="H12" s="99"/>
      <c r="I12" s="99"/>
      <c r="J12" s="99"/>
      <c r="K12" s="99"/>
      <c r="L12" s="99"/>
      <c r="M12" s="99"/>
      <c r="N12" s="99"/>
    </row>
    <row r="13" spans="1:14" ht="18" customHeight="1" x14ac:dyDescent="0.35">
      <c r="A13" s="108" t="s">
        <v>176</v>
      </c>
      <c r="B13" s="109"/>
      <c r="C13" s="99"/>
      <c r="D13" s="99"/>
      <c r="E13" s="99"/>
      <c r="F13" s="99"/>
      <c r="G13" s="99"/>
      <c r="H13" s="99"/>
      <c r="I13" s="99"/>
      <c r="J13" s="99"/>
      <c r="K13" s="99"/>
      <c r="L13" s="99"/>
      <c r="M13" s="99"/>
      <c r="N13" s="99"/>
    </row>
    <row r="14" spans="1:14" ht="18" customHeight="1" x14ac:dyDescent="0.35">
      <c r="A14" s="110" t="s">
        <v>177</v>
      </c>
      <c r="B14" s="111"/>
      <c r="C14" s="99"/>
      <c r="D14" s="99"/>
      <c r="E14" s="99"/>
      <c r="F14" s="99"/>
      <c r="G14" s="99"/>
      <c r="H14" s="99"/>
      <c r="I14" s="99"/>
      <c r="J14" s="99"/>
      <c r="K14" s="99"/>
      <c r="L14" s="99"/>
      <c r="M14" s="99"/>
      <c r="N14" s="99"/>
    </row>
    <row r="15" spans="1:14" ht="18" customHeight="1" x14ac:dyDescent="0.35">
      <c r="A15" s="110" t="s">
        <v>178</v>
      </c>
      <c r="B15" s="111"/>
      <c r="C15" s="105"/>
      <c r="D15" s="99"/>
      <c r="E15" s="99"/>
      <c r="F15" s="99"/>
      <c r="G15" s="99"/>
      <c r="H15" s="99"/>
      <c r="I15" s="99"/>
      <c r="J15" s="99"/>
      <c r="K15" s="99"/>
      <c r="L15" s="99"/>
      <c r="M15" s="99"/>
      <c r="N15" s="99"/>
    </row>
    <row r="16" spans="1:14" ht="18" customHeight="1" x14ac:dyDescent="0.35">
      <c r="A16" s="110" t="s">
        <v>179</v>
      </c>
      <c r="B16" s="111"/>
      <c r="C16" s="105"/>
      <c r="D16" s="99"/>
      <c r="E16" s="99"/>
      <c r="F16" s="99"/>
      <c r="G16" s="99"/>
      <c r="H16" s="99"/>
      <c r="I16" s="99"/>
      <c r="J16" s="99"/>
      <c r="K16" s="99"/>
      <c r="L16" s="99"/>
      <c r="M16" s="99"/>
      <c r="N16" s="99"/>
    </row>
    <row r="17" spans="1:17" ht="18" customHeight="1" x14ac:dyDescent="0.35">
      <c r="A17" s="110" t="s">
        <v>180</v>
      </c>
      <c r="B17" s="111"/>
      <c r="C17" s="105"/>
      <c r="D17" s="99"/>
      <c r="E17" s="99"/>
      <c r="F17" s="105"/>
      <c r="G17" s="99"/>
      <c r="H17" s="99"/>
      <c r="I17" s="99"/>
      <c r="J17" s="99"/>
      <c r="K17" s="99"/>
      <c r="L17" s="99"/>
      <c r="M17" s="99"/>
      <c r="N17" s="99"/>
    </row>
    <row r="18" spans="1:17" ht="18" customHeight="1" x14ac:dyDescent="0.35">
      <c r="A18" s="110" t="s">
        <v>181</v>
      </c>
      <c r="B18" s="112"/>
      <c r="C18" s="105"/>
      <c r="D18" s="99"/>
      <c r="E18" s="99"/>
      <c r="F18" s="105"/>
      <c r="G18" s="99"/>
      <c r="H18" s="99"/>
      <c r="I18" s="99"/>
      <c r="J18" s="99"/>
      <c r="K18" s="99"/>
      <c r="L18" s="99"/>
      <c r="M18" s="99"/>
      <c r="N18" s="99"/>
    </row>
    <row r="19" spans="1:17" ht="18" customHeight="1" x14ac:dyDescent="0.35">
      <c r="A19" s="110" t="s">
        <v>182</v>
      </c>
      <c r="B19" s="111"/>
      <c r="C19" s="99"/>
      <c r="D19" s="99"/>
      <c r="E19" s="99"/>
      <c r="F19" s="99"/>
      <c r="G19" s="99"/>
      <c r="H19" s="99"/>
      <c r="I19" s="99"/>
      <c r="J19" s="99"/>
      <c r="K19" s="99"/>
      <c r="L19" s="99"/>
      <c r="M19" s="99"/>
      <c r="N19" s="99"/>
    </row>
    <row r="20" spans="1:17" ht="18" customHeight="1" x14ac:dyDescent="0.35">
      <c r="A20" s="110" t="s">
        <v>183</v>
      </c>
      <c r="B20" s="111"/>
      <c r="C20" s="99"/>
      <c r="D20" s="99"/>
      <c r="E20" s="99"/>
      <c r="F20" s="99"/>
      <c r="G20" s="99"/>
      <c r="H20" s="99"/>
      <c r="I20" s="99"/>
      <c r="J20" s="99"/>
      <c r="K20" s="99"/>
      <c r="L20" s="99"/>
      <c r="M20" s="99"/>
      <c r="N20" s="99"/>
    </row>
    <row r="21" spans="1:17" ht="18" customHeight="1" x14ac:dyDescent="0.35">
      <c r="A21" s="110" t="s">
        <v>184</v>
      </c>
      <c r="B21" s="111" t="s">
        <v>185</v>
      </c>
      <c r="C21" s="99"/>
      <c r="D21" s="99"/>
      <c r="E21" s="99"/>
      <c r="F21" s="99"/>
      <c r="G21" s="99"/>
      <c r="H21" s="99"/>
      <c r="I21" s="99"/>
      <c r="J21" s="99"/>
      <c r="K21" s="99"/>
      <c r="L21" s="99"/>
      <c r="M21" s="99"/>
      <c r="N21" s="99"/>
    </row>
    <row r="22" spans="1:17" ht="18" customHeight="1" x14ac:dyDescent="0.35">
      <c r="A22" s="113" t="s">
        <v>186</v>
      </c>
      <c r="B22" s="114"/>
      <c r="C22" s="99"/>
      <c r="D22" s="99"/>
      <c r="E22" s="99"/>
      <c r="F22" s="99"/>
      <c r="G22" s="99"/>
      <c r="H22" s="99"/>
      <c r="I22" s="99"/>
      <c r="J22" s="99"/>
      <c r="K22" s="99"/>
      <c r="L22" s="99"/>
      <c r="M22" s="99"/>
      <c r="N22" s="99"/>
    </row>
    <row r="23" spans="1:17" ht="18" customHeight="1" x14ac:dyDescent="0.35">
      <c r="A23" s="108" t="s">
        <v>187</v>
      </c>
      <c r="B23" s="115"/>
    </row>
    <row r="24" spans="1:17" ht="18" customHeight="1" x14ac:dyDescent="0.35">
      <c r="A24" s="110" t="s">
        <v>188</v>
      </c>
      <c r="B24" s="116"/>
    </row>
    <row r="25" spans="1:17" ht="18" customHeight="1" x14ac:dyDescent="0.35">
      <c r="A25" s="110" t="s">
        <v>189</v>
      </c>
      <c r="B25" s="116"/>
    </row>
    <row r="26" spans="1:17" ht="18" customHeight="1" x14ac:dyDescent="0.35">
      <c r="A26" s="113" t="s">
        <v>190</v>
      </c>
      <c r="B26" s="116"/>
    </row>
    <row r="27" spans="1:17" x14ac:dyDescent="0.35">
      <c r="C27" s="99"/>
      <c r="D27" s="99"/>
      <c r="E27" s="99"/>
      <c r="F27" s="99"/>
      <c r="G27" s="99"/>
      <c r="H27" s="99"/>
      <c r="I27" s="99"/>
      <c r="J27" s="99"/>
      <c r="K27" s="99"/>
      <c r="L27" s="99"/>
      <c r="M27" s="99"/>
      <c r="N27" s="99"/>
      <c r="O27" s="99"/>
      <c r="P27" s="99"/>
      <c r="Q27" s="99"/>
    </row>
    <row r="37" spans="4:4" x14ac:dyDescent="0.35">
      <c r="D37" s="117"/>
    </row>
    <row r="38" spans="4:4" x14ac:dyDescent="0.35">
      <c r="D38" s="117"/>
    </row>
    <row r="39" spans="4:4" x14ac:dyDescent="0.35">
      <c r="D39" s="117"/>
    </row>
    <row r="40" spans="4:4" x14ac:dyDescent="0.35">
      <c r="D40" s="117"/>
    </row>
    <row r="41" spans="4:4" x14ac:dyDescent="0.35">
      <c r="D41" s="117"/>
    </row>
    <row r="42" spans="4:4" x14ac:dyDescent="0.35">
      <c r="D42" s="117"/>
    </row>
    <row r="43" spans="4:4" x14ac:dyDescent="0.35">
      <c r="D43" s="117"/>
    </row>
    <row r="44" spans="4:4" x14ac:dyDescent="0.35">
      <c r="D44" s="117"/>
    </row>
    <row r="45" spans="4:4" x14ac:dyDescent="0.35">
      <c r="D45" s="117"/>
    </row>
    <row r="46" spans="4:4" x14ac:dyDescent="0.35">
      <c r="D46" s="117"/>
    </row>
    <row r="47" spans="4:4" x14ac:dyDescent="0.35">
      <c r="D47" s="117"/>
    </row>
    <row r="48" spans="4:4" x14ac:dyDescent="0.35">
      <c r="D48" s="117"/>
    </row>
    <row r="49" spans="4:4" x14ac:dyDescent="0.35">
      <c r="D49" s="117"/>
    </row>
    <row r="50" spans="4:4" x14ac:dyDescent="0.35">
      <c r="D50" s="117"/>
    </row>
    <row r="51" spans="4:4" x14ac:dyDescent="0.35">
      <c r="D51" s="117"/>
    </row>
    <row r="52" spans="4:4" x14ac:dyDescent="0.35">
      <c r="D52" s="117"/>
    </row>
    <row r="53" spans="4:4" x14ac:dyDescent="0.35">
      <c r="D53" s="117"/>
    </row>
    <row r="54" spans="4:4" x14ac:dyDescent="0.35">
      <c r="D54" s="117"/>
    </row>
    <row r="55" spans="4:4" x14ac:dyDescent="0.35">
      <c r="D55" s="117"/>
    </row>
    <row r="56" spans="4:4" x14ac:dyDescent="0.35">
      <c r="D56" s="117"/>
    </row>
    <row r="57" spans="4:4" x14ac:dyDescent="0.35">
      <c r="D57" s="117"/>
    </row>
    <row r="58" spans="4:4" x14ac:dyDescent="0.35">
      <c r="D58" s="117"/>
    </row>
    <row r="59" spans="4:4" x14ac:dyDescent="0.35">
      <c r="D59" s="117"/>
    </row>
    <row r="60" spans="4:4" x14ac:dyDescent="0.35">
      <c r="D60" s="117"/>
    </row>
    <row r="61" spans="4:4" x14ac:dyDescent="0.35">
      <c r="D61" s="117"/>
    </row>
    <row r="62" spans="4:4" x14ac:dyDescent="0.35">
      <c r="D62" s="117"/>
    </row>
    <row r="63" spans="4:4" x14ac:dyDescent="0.35">
      <c r="D63" s="117"/>
    </row>
    <row r="64" spans="4:4" x14ac:dyDescent="0.35">
      <c r="D64" s="117"/>
    </row>
    <row r="65" spans="4:4" x14ac:dyDescent="0.35">
      <c r="D65" s="117"/>
    </row>
    <row r="66" spans="4:4" x14ac:dyDescent="0.35">
      <c r="D66" s="117"/>
    </row>
    <row r="67" spans="4:4" x14ac:dyDescent="0.35">
      <c r="D67" s="117"/>
    </row>
    <row r="68" spans="4:4" x14ac:dyDescent="0.35">
      <c r="D68" s="117"/>
    </row>
    <row r="69" spans="4:4" x14ac:dyDescent="0.35">
      <c r="D69" s="117"/>
    </row>
    <row r="70" spans="4:4" x14ac:dyDescent="0.35">
      <c r="D70" s="117"/>
    </row>
    <row r="71" spans="4:4" x14ac:dyDescent="0.35">
      <c r="D71" s="117"/>
    </row>
    <row r="72" spans="4:4" x14ac:dyDescent="0.35">
      <c r="D72" s="117"/>
    </row>
    <row r="73" spans="4:4" x14ac:dyDescent="0.35">
      <c r="D73" s="117"/>
    </row>
    <row r="74" spans="4:4" x14ac:dyDescent="0.35">
      <c r="D74" s="117"/>
    </row>
    <row r="75" spans="4:4" x14ac:dyDescent="0.35">
      <c r="D75" s="117"/>
    </row>
    <row r="76" spans="4:4" x14ac:dyDescent="0.35">
      <c r="D76" s="117"/>
    </row>
    <row r="77" spans="4:4" x14ac:dyDescent="0.35">
      <c r="D77" s="117"/>
    </row>
    <row r="78" spans="4:4" x14ac:dyDescent="0.35">
      <c r="D78" s="117"/>
    </row>
    <row r="79" spans="4:4" x14ac:dyDescent="0.35">
      <c r="D79" s="117"/>
    </row>
    <row r="80" spans="4:4" x14ac:dyDescent="0.35">
      <c r="D80" s="117"/>
    </row>
    <row r="81" spans="4:4" x14ac:dyDescent="0.35">
      <c r="D81" s="117"/>
    </row>
    <row r="82" spans="4:4" x14ac:dyDescent="0.35">
      <c r="D82" s="117"/>
    </row>
    <row r="83" spans="4:4" x14ac:dyDescent="0.35">
      <c r="D83" s="117"/>
    </row>
    <row r="84" spans="4:4" x14ac:dyDescent="0.35">
      <c r="D84" s="117"/>
    </row>
    <row r="85" spans="4:4" x14ac:dyDescent="0.35">
      <c r="D85" s="117"/>
    </row>
    <row r="86" spans="4:4" x14ac:dyDescent="0.35">
      <c r="D86" s="117"/>
    </row>
    <row r="87" spans="4:4" x14ac:dyDescent="0.35">
      <c r="D87" s="117"/>
    </row>
    <row r="88" spans="4:4" x14ac:dyDescent="0.35">
      <c r="D88" s="117"/>
    </row>
    <row r="89" spans="4:4" x14ac:dyDescent="0.35">
      <c r="D89" s="117"/>
    </row>
    <row r="90" spans="4:4" x14ac:dyDescent="0.35">
      <c r="D90" s="117"/>
    </row>
    <row r="91" spans="4:4" x14ac:dyDescent="0.35">
      <c r="D91" s="117"/>
    </row>
    <row r="92" spans="4:4" x14ac:dyDescent="0.35">
      <c r="D92" s="117"/>
    </row>
    <row r="93" spans="4:4" x14ac:dyDescent="0.35">
      <c r="D93" s="117"/>
    </row>
    <row r="94" spans="4:4" x14ac:dyDescent="0.35">
      <c r="D94" s="117"/>
    </row>
    <row r="95" spans="4:4" x14ac:dyDescent="0.35">
      <c r="D95" s="117"/>
    </row>
  </sheetData>
  <protectedRanges>
    <protectedRange sqref="B11:B30" name="Range1"/>
  </protectedRanges>
  <dataValidations count="1">
    <dataValidation type="list" allowBlank="1" showInputMessage="1" showErrorMessage="1" sqref="C27" xr:uid="{03A81230-AC22-45D2-9AEB-0744D6171D15}">
      <formula1>#REF!</formula1>
    </dataValidation>
  </dataValidations>
  <pageMargins left="0.75" right="0.75" top="0.75" bottom="0.75" header="0.5" footer="0.5"/>
  <pageSetup orientation="portrait" r:id="rId1"/>
  <headerFooter alignWithMargins="0">
    <oddFooter>&amp;C&amp;F&amp;R&amp;D &amp;T]</oddFooter>
  </headerFooter>
  <customProperties>
    <customPr name="f75d7e2c6"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50"/>
  <sheetViews>
    <sheetView zoomScale="90" zoomScaleNormal="90" workbookViewId="0">
      <selection activeCell="B13" sqref="B13"/>
    </sheetView>
  </sheetViews>
  <sheetFormatPr defaultColWidth="8.796875" defaultRowHeight="13.5" x14ac:dyDescent="0.35"/>
  <cols>
    <col min="1" max="1" width="29.796875" style="9" bestFit="1" customWidth="1"/>
    <col min="2" max="2" width="19.73046875" style="9" customWidth="1"/>
    <col min="3" max="3" width="10.46484375" style="9" bestFit="1" customWidth="1"/>
    <col min="4" max="4" width="8.53125" style="9" customWidth="1"/>
    <col min="5" max="6" width="16.73046875" style="9" customWidth="1"/>
    <col min="7" max="7" width="16.265625" style="9" bestFit="1" customWidth="1"/>
    <col min="8" max="8" width="12.796875" style="9" customWidth="1"/>
    <col min="9" max="12" width="9" style="9" bestFit="1" customWidth="1"/>
    <col min="13" max="13" width="12.265625" style="9" bestFit="1" customWidth="1"/>
    <col min="14" max="14" width="10.46484375" style="9" customWidth="1"/>
    <col min="15" max="15" width="14" style="9" bestFit="1" customWidth="1"/>
    <col min="16" max="16" width="10" style="9" customWidth="1"/>
    <col min="17" max="17" width="10.796875" style="9" customWidth="1"/>
    <col min="18" max="18" width="12.73046875" style="9" customWidth="1"/>
    <col min="19" max="19" width="12.265625" style="9" bestFit="1" customWidth="1"/>
    <col min="20" max="20" width="13.53125" style="9" bestFit="1" customWidth="1"/>
    <col min="21" max="21" width="8.796875" style="9"/>
    <col min="22" max="22" width="10.73046875" style="9" customWidth="1"/>
    <col min="23" max="23" width="11.73046875" style="9" customWidth="1"/>
    <col min="24" max="24" width="12.19921875" style="9" customWidth="1"/>
    <col min="25" max="25" width="15.19921875" style="9" customWidth="1"/>
    <col min="26" max="26" width="12.73046875" style="9" customWidth="1"/>
    <col min="27" max="27" width="15.73046875" style="9" customWidth="1"/>
    <col min="28" max="28" width="13.265625" style="9" customWidth="1"/>
    <col min="29" max="16384" width="8.796875" style="9"/>
  </cols>
  <sheetData>
    <row r="1" spans="1:23" ht="22.9" thickBot="1" x14ac:dyDescent="0.65">
      <c r="A1" s="177" t="s">
        <v>169</v>
      </c>
      <c r="B1" s="177"/>
      <c r="C1" s="177"/>
      <c r="D1" s="177"/>
      <c r="E1" s="177"/>
      <c r="F1" s="177"/>
      <c r="G1" s="177"/>
      <c r="H1" s="177"/>
      <c r="I1" s="177"/>
      <c r="J1" s="177"/>
      <c r="K1" s="177"/>
      <c r="L1" s="177"/>
      <c r="M1" s="178" t="s">
        <v>70</v>
      </c>
      <c r="N1" s="178"/>
      <c r="O1" s="178"/>
    </row>
    <row r="2" spans="1:23" ht="13.9" x14ac:dyDescent="0.4">
      <c r="A2" s="167" t="s">
        <v>203</v>
      </c>
      <c r="B2" s="167"/>
      <c r="C2" s="167"/>
      <c r="D2" s="167"/>
      <c r="E2" s="167"/>
      <c r="F2" s="167"/>
      <c r="G2" s="167"/>
      <c r="H2" s="179" t="s">
        <v>71</v>
      </c>
      <c r="I2" s="180"/>
      <c r="J2" s="181"/>
      <c r="K2" s="182"/>
      <c r="M2" s="144" t="s">
        <v>72</v>
      </c>
      <c r="N2" s="144"/>
      <c r="O2" s="10">
        <v>3</v>
      </c>
    </row>
    <row r="3" spans="1:23" ht="13.9" thickBot="1" x14ac:dyDescent="0.4">
      <c r="A3" s="162" t="s">
        <v>202</v>
      </c>
      <c r="B3" s="162"/>
      <c r="C3" s="162"/>
      <c r="D3" s="162"/>
      <c r="E3" s="162"/>
      <c r="F3" s="162"/>
      <c r="G3" s="162"/>
      <c r="H3" s="163" t="s">
        <v>73</v>
      </c>
      <c r="I3" s="164"/>
      <c r="J3" s="165"/>
      <c r="K3" s="166"/>
      <c r="M3" s="144" t="s">
        <v>74</v>
      </c>
      <c r="N3" s="144"/>
      <c r="O3" s="11"/>
      <c r="Q3" s="12"/>
      <c r="S3" s="12"/>
    </row>
    <row r="4" spans="1:23" x14ac:dyDescent="0.35">
      <c r="M4" s="144" t="s">
        <v>75</v>
      </c>
      <c r="N4" s="144"/>
      <c r="O4" s="11"/>
    </row>
    <row r="5" spans="1:23" ht="13.9" x14ac:dyDescent="0.4">
      <c r="A5" s="167" t="s">
        <v>76</v>
      </c>
      <c r="B5" s="167"/>
      <c r="C5" s="167"/>
      <c r="D5" s="167"/>
      <c r="E5" s="167"/>
      <c r="F5" s="167"/>
      <c r="G5" s="167"/>
      <c r="H5" s="167"/>
      <c r="I5" s="167"/>
      <c r="J5" s="167"/>
      <c r="K5" s="167"/>
      <c r="L5" s="167"/>
      <c r="M5" s="167"/>
      <c r="N5" s="167"/>
      <c r="O5" s="167"/>
      <c r="P5" s="167"/>
      <c r="Q5" s="167"/>
      <c r="R5" s="167"/>
    </row>
    <row r="6" spans="1:23" ht="13.9" thickBot="1" x14ac:dyDescent="0.4"/>
    <row r="7" spans="1:23" ht="18" thickBot="1" x14ac:dyDescent="0.55000000000000004">
      <c r="A7" s="168" t="s">
        <v>77</v>
      </c>
      <c r="B7" s="169"/>
      <c r="C7" s="169"/>
      <c r="D7" s="169"/>
      <c r="E7" s="169"/>
      <c r="F7" s="169"/>
      <c r="G7" s="169"/>
      <c r="H7" s="169"/>
      <c r="I7" s="169"/>
      <c r="J7" s="169"/>
      <c r="K7" s="169"/>
      <c r="L7" s="169"/>
      <c r="M7" s="169"/>
      <c r="N7" s="169"/>
      <c r="O7" s="169"/>
      <c r="P7" s="169"/>
      <c r="Q7" s="169"/>
      <c r="R7" s="170"/>
    </row>
    <row r="8" spans="1:23" ht="13.9" thickBot="1" x14ac:dyDescent="0.4">
      <c r="A8" s="171" t="s">
        <v>78</v>
      </c>
      <c r="B8" s="172"/>
      <c r="C8" s="172"/>
      <c r="D8" s="172"/>
      <c r="E8" s="172"/>
      <c r="F8" s="172"/>
      <c r="G8" s="172"/>
      <c r="H8" s="172"/>
      <c r="I8" s="172"/>
      <c r="J8" s="172"/>
      <c r="K8" s="172"/>
      <c r="L8" s="172"/>
      <c r="M8" s="172"/>
      <c r="N8" s="172"/>
      <c r="O8" s="172"/>
      <c r="P8" s="172"/>
      <c r="Q8" s="172"/>
      <c r="R8" s="173"/>
    </row>
    <row r="9" spans="1:23" x14ac:dyDescent="0.35">
      <c r="A9" s="174" t="s">
        <v>79</v>
      </c>
      <c r="B9" s="175"/>
      <c r="C9" s="175"/>
      <c r="D9" s="175"/>
      <c r="E9" s="175"/>
      <c r="F9" s="175"/>
      <c r="G9" s="175"/>
      <c r="H9" s="176"/>
      <c r="I9" s="174" t="s">
        <v>80</v>
      </c>
      <c r="J9" s="175"/>
      <c r="K9" s="175"/>
      <c r="L9" s="175"/>
      <c r="M9" s="176"/>
      <c r="N9" s="174" t="s">
        <v>81</v>
      </c>
      <c r="O9" s="175"/>
      <c r="P9" s="175"/>
      <c r="Q9" s="175"/>
      <c r="R9" s="176"/>
    </row>
    <row r="10" spans="1:23" s="16" customFormat="1" ht="27" x14ac:dyDescent="0.45">
      <c r="A10" s="13" t="s">
        <v>82</v>
      </c>
      <c r="B10" s="14" t="s">
        <v>83</v>
      </c>
      <c r="C10" s="14" t="s">
        <v>84</v>
      </c>
      <c r="D10" s="14" t="s">
        <v>85</v>
      </c>
      <c r="E10" s="14" t="s">
        <v>86</v>
      </c>
      <c r="F10" s="14" t="s">
        <v>87</v>
      </c>
      <c r="G10" s="14" t="s">
        <v>88</v>
      </c>
      <c r="H10" s="15" t="s">
        <v>89</v>
      </c>
      <c r="I10" s="13" t="s">
        <v>90</v>
      </c>
      <c r="J10" s="14" t="s">
        <v>91</v>
      </c>
      <c r="K10" s="14" t="s">
        <v>58</v>
      </c>
      <c r="L10" s="14" t="s">
        <v>59</v>
      </c>
      <c r="M10" s="15" t="s">
        <v>60</v>
      </c>
      <c r="N10" s="13" t="s">
        <v>90</v>
      </c>
      <c r="O10" s="14" t="s">
        <v>91</v>
      </c>
      <c r="P10" s="14" t="s">
        <v>58</v>
      </c>
      <c r="Q10" s="14" t="s">
        <v>59</v>
      </c>
      <c r="R10" s="15" t="s">
        <v>60</v>
      </c>
    </row>
    <row r="11" spans="1:23" s="16" customFormat="1" x14ac:dyDescent="0.35">
      <c r="A11" s="124">
        <v>1</v>
      </c>
      <c r="B11" s="125" t="s">
        <v>197</v>
      </c>
      <c r="C11" s="125" t="s">
        <v>153</v>
      </c>
      <c r="D11" s="125">
        <v>1</v>
      </c>
      <c r="E11" s="126" t="s">
        <v>86</v>
      </c>
      <c r="F11" s="127" t="s">
        <v>87</v>
      </c>
      <c r="G11" s="128">
        <v>4500</v>
      </c>
      <c r="H11" s="128">
        <f>G11*'[6]Notes and Assumptions'!$C$7</f>
        <v>15120</v>
      </c>
      <c r="I11" s="129">
        <f>'[6]Emission Factors'!$C$11</f>
        <v>1.0078672888495256E-3</v>
      </c>
      <c r="J11" s="130">
        <f>'[6]Emission Factors'!$D$11</f>
        <v>0</v>
      </c>
      <c r="K11" s="130">
        <f>'[6]Emission Factors'!$E$11</f>
        <v>0</v>
      </c>
      <c r="L11" s="130">
        <f>'[6]Emission Factors'!$F$11</f>
        <v>3.6999999999999998E-2</v>
      </c>
      <c r="M11" s="131">
        <f>'[6]Emission Factors'!$G$11</f>
        <v>0</v>
      </c>
      <c r="N11" s="129">
        <f>'[6]Emission Factors'!$C$6</f>
        <v>0.13500000000000001</v>
      </c>
      <c r="O11" s="130">
        <f>'[6]Emission Factors'!$D$6</f>
        <v>0.104</v>
      </c>
      <c r="P11" s="130">
        <f>'[6]Emission Factors'!$E$6</f>
        <v>2E-3</v>
      </c>
      <c r="Q11" s="130">
        <f>'[6]Emission Factors'!$F$6</f>
        <v>3.6999999999999998E-2</v>
      </c>
      <c r="R11" s="131">
        <f>'[6]Emission Factors'!$G$6</f>
        <v>304.83999999999997</v>
      </c>
    </row>
    <row r="12" spans="1:23" x14ac:dyDescent="0.35">
      <c r="A12" s="17"/>
      <c r="B12" s="18"/>
      <c r="C12" s="18"/>
      <c r="D12" s="18"/>
      <c r="E12" s="18"/>
      <c r="F12" s="18"/>
      <c r="G12" s="19"/>
      <c r="H12" s="120">
        <f>G12*'Notes and assumptions'!$C$6</f>
        <v>0</v>
      </c>
      <c r="I12" s="121">
        <f>'Emission Factors'!$C$30</f>
        <v>0</v>
      </c>
      <c r="J12" s="122">
        <f>'Emission Factors'!$D$30</f>
        <v>0</v>
      </c>
      <c r="K12" s="122">
        <f>'Emission Factors'!$E$30</f>
        <v>0</v>
      </c>
      <c r="L12" s="122">
        <f>'Emission Factors'!$F$30</f>
        <v>4.475001282539192E-2</v>
      </c>
      <c r="M12" s="123">
        <f>'Emission Factors'!$G$30</f>
        <v>0</v>
      </c>
      <c r="N12" s="121">
        <f>'Emission Factors'!$C$24</f>
        <v>4.6899869932982279E-2</v>
      </c>
      <c r="O12" s="122">
        <f>'Emission Factors'!$D$24</f>
        <v>7.8792541200961241E-2</v>
      </c>
      <c r="P12" s="122">
        <f>'Emission Factors'!$E$24</f>
        <v>1.7776290454605973E-3</v>
      </c>
      <c r="Q12" s="122">
        <f>'Emission Factors'!$F$24</f>
        <v>4.6527641870852628E-2</v>
      </c>
      <c r="R12" s="123">
        <f>'Emission Factors'!$G$24</f>
        <v>283.89863366063861</v>
      </c>
      <c r="S12" s="20"/>
      <c r="T12" s="20"/>
      <c r="U12" s="21"/>
      <c r="V12" s="22"/>
      <c r="W12" s="23"/>
    </row>
    <row r="13" spans="1:23" x14ac:dyDescent="0.35">
      <c r="A13" s="17"/>
      <c r="B13" s="18"/>
      <c r="C13" s="18"/>
      <c r="D13" s="18"/>
      <c r="E13" s="18"/>
      <c r="F13" s="18"/>
      <c r="G13" s="19"/>
      <c r="H13" s="120">
        <f>G13*'Notes and assumptions'!$C$6</f>
        <v>0</v>
      </c>
      <c r="I13" s="121">
        <f>'Emission Factors'!$C$30</f>
        <v>0</v>
      </c>
      <c r="J13" s="122">
        <f>'Emission Factors'!$D$30</f>
        <v>0</v>
      </c>
      <c r="K13" s="122">
        <f>'Emission Factors'!$E$30</f>
        <v>0</v>
      </c>
      <c r="L13" s="122">
        <f>'Emission Factors'!$F$30</f>
        <v>4.475001282539192E-2</v>
      </c>
      <c r="M13" s="123">
        <f>'Emission Factors'!$G$30</f>
        <v>0</v>
      </c>
      <c r="N13" s="121">
        <f>'Emission Factors'!$C$24</f>
        <v>4.6899869932982279E-2</v>
      </c>
      <c r="O13" s="122">
        <f>'Emission Factors'!$D$24</f>
        <v>7.8792541200961241E-2</v>
      </c>
      <c r="P13" s="122">
        <f>'Emission Factors'!$E$24</f>
        <v>1.7776290454605973E-3</v>
      </c>
      <c r="Q13" s="122">
        <f>'Emission Factors'!$F$24</f>
        <v>4.6527641870852628E-2</v>
      </c>
      <c r="R13" s="123">
        <f>'Emission Factors'!$G$24</f>
        <v>283.89863366063861</v>
      </c>
      <c r="S13" s="20"/>
      <c r="T13" s="20"/>
      <c r="U13" s="21"/>
      <c r="V13" s="22"/>
      <c r="W13" s="23"/>
    </row>
    <row r="14" spans="1:23" x14ac:dyDescent="0.35">
      <c r="A14" s="17"/>
      <c r="B14" s="18"/>
      <c r="C14" s="18"/>
      <c r="D14" s="18"/>
      <c r="E14" s="18"/>
      <c r="F14" s="18"/>
      <c r="G14" s="19"/>
      <c r="H14" s="120">
        <f>G14*'Notes and assumptions'!$C$6</f>
        <v>0</v>
      </c>
      <c r="I14" s="121">
        <f>'Emission Factors'!$C$30</f>
        <v>0</v>
      </c>
      <c r="J14" s="122">
        <f>'Emission Factors'!$D$30</f>
        <v>0</v>
      </c>
      <c r="K14" s="122">
        <f>'Emission Factors'!$E$30</f>
        <v>0</v>
      </c>
      <c r="L14" s="122">
        <f>'Emission Factors'!$F$30</f>
        <v>4.475001282539192E-2</v>
      </c>
      <c r="M14" s="123">
        <f>'Emission Factors'!$G$30</f>
        <v>0</v>
      </c>
      <c r="N14" s="121">
        <f>'Emission Factors'!$C$24</f>
        <v>4.6899869932982279E-2</v>
      </c>
      <c r="O14" s="122">
        <f>'Emission Factors'!$D$24</f>
        <v>7.8792541200961241E-2</v>
      </c>
      <c r="P14" s="122">
        <f>'Emission Factors'!$E$24</f>
        <v>1.7776290454605973E-3</v>
      </c>
      <c r="Q14" s="122">
        <f>'Emission Factors'!$F$24</f>
        <v>4.6527641870852628E-2</v>
      </c>
      <c r="R14" s="123">
        <f>'Emission Factors'!$G$24</f>
        <v>283.89863366063861</v>
      </c>
      <c r="S14" s="20"/>
      <c r="T14" s="20"/>
      <c r="U14" s="21"/>
      <c r="V14" s="22"/>
      <c r="W14" s="23"/>
    </row>
    <row r="15" spans="1:23" x14ac:dyDescent="0.35">
      <c r="A15" s="17"/>
      <c r="B15" s="18"/>
      <c r="C15" s="18"/>
      <c r="D15" s="18"/>
      <c r="E15" s="18"/>
      <c r="F15" s="18"/>
      <c r="G15" s="19"/>
      <c r="H15" s="120">
        <f>G15*'Notes and assumptions'!$C$6</f>
        <v>0</v>
      </c>
      <c r="I15" s="121">
        <f>'Emission Factors'!$C$30</f>
        <v>0</v>
      </c>
      <c r="J15" s="122">
        <f>'Emission Factors'!$D$30</f>
        <v>0</v>
      </c>
      <c r="K15" s="122">
        <f>'Emission Factors'!$E$30</f>
        <v>0</v>
      </c>
      <c r="L15" s="122">
        <f>'Emission Factors'!$F$30</f>
        <v>4.475001282539192E-2</v>
      </c>
      <c r="M15" s="123">
        <f>'Emission Factors'!$G$30</f>
        <v>0</v>
      </c>
      <c r="N15" s="121">
        <f>'Emission Factors'!$C$24</f>
        <v>4.6899869932982279E-2</v>
      </c>
      <c r="O15" s="122">
        <f>'Emission Factors'!$D$24</f>
        <v>7.8792541200961241E-2</v>
      </c>
      <c r="P15" s="122">
        <f>'Emission Factors'!$E$24</f>
        <v>1.7776290454605973E-3</v>
      </c>
      <c r="Q15" s="122">
        <f>'Emission Factors'!$F$24</f>
        <v>4.6527641870852628E-2</v>
      </c>
      <c r="R15" s="123">
        <f>'Emission Factors'!$G$24</f>
        <v>283.89863366063861</v>
      </c>
      <c r="S15" s="20"/>
      <c r="T15" s="20"/>
      <c r="U15" s="21"/>
      <c r="V15" s="22"/>
      <c r="W15" s="23"/>
    </row>
    <row r="16" spans="1:23" x14ac:dyDescent="0.35">
      <c r="A16" s="17"/>
      <c r="B16" s="18"/>
      <c r="C16" s="18"/>
      <c r="D16" s="18"/>
      <c r="E16" s="18"/>
      <c r="F16" s="18"/>
      <c r="G16" s="19"/>
      <c r="H16" s="120">
        <f>G16*'Notes and assumptions'!$C$6</f>
        <v>0</v>
      </c>
      <c r="I16" s="121">
        <f>'Emission Factors'!$C$30</f>
        <v>0</v>
      </c>
      <c r="J16" s="122">
        <f>'Emission Factors'!$D$30</f>
        <v>0</v>
      </c>
      <c r="K16" s="122">
        <f>'Emission Factors'!$E$30</f>
        <v>0</v>
      </c>
      <c r="L16" s="122">
        <f>'Emission Factors'!$F$30</f>
        <v>4.475001282539192E-2</v>
      </c>
      <c r="M16" s="123">
        <f>'Emission Factors'!$G$30</f>
        <v>0</v>
      </c>
      <c r="N16" s="121">
        <f>'Emission Factors'!$C$24</f>
        <v>4.6899869932982279E-2</v>
      </c>
      <c r="O16" s="122">
        <f>'Emission Factors'!$D$24</f>
        <v>7.8792541200961241E-2</v>
      </c>
      <c r="P16" s="122">
        <f>'Emission Factors'!$E$24</f>
        <v>1.7776290454605973E-3</v>
      </c>
      <c r="Q16" s="122">
        <f>'Emission Factors'!$F$24</f>
        <v>4.6527641870852628E-2</v>
      </c>
      <c r="R16" s="123">
        <f>'Emission Factors'!$G$24</f>
        <v>283.89863366063861</v>
      </c>
      <c r="S16" s="20"/>
      <c r="T16" s="20"/>
      <c r="U16" s="21"/>
      <c r="V16" s="22"/>
      <c r="W16" s="23"/>
    </row>
    <row r="17" spans="1:23" x14ac:dyDescent="0.35">
      <c r="A17" s="17"/>
      <c r="B17" s="18"/>
      <c r="C17" s="18"/>
      <c r="D17" s="18"/>
      <c r="E17" s="18"/>
      <c r="F17" s="18"/>
      <c r="G17" s="19"/>
      <c r="H17" s="120">
        <f>G17*'Notes and assumptions'!$C$6</f>
        <v>0</v>
      </c>
      <c r="I17" s="121">
        <f>'Emission Factors'!$C$30</f>
        <v>0</v>
      </c>
      <c r="J17" s="122">
        <f>'Emission Factors'!$D$30</f>
        <v>0</v>
      </c>
      <c r="K17" s="122">
        <f>'Emission Factors'!$E$30</f>
        <v>0</v>
      </c>
      <c r="L17" s="122">
        <f>'Emission Factors'!$F$30</f>
        <v>4.475001282539192E-2</v>
      </c>
      <c r="M17" s="123">
        <f>'Emission Factors'!$G$30</f>
        <v>0</v>
      </c>
      <c r="N17" s="121">
        <f>'Emission Factors'!$C$24</f>
        <v>4.6899869932982279E-2</v>
      </c>
      <c r="O17" s="122">
        <f>'Emission Factors'!$D$24</f>
        <v>7.8792541200961241E-2</v>
      </c>
      <c r="P17" s="122">
        <f>'Emission Factors'!$E$24</f>
        <v>1.7776290454605973E-3</v>
      </c>
      <c r="Q17" s="122">
        <f>'Emission Factors'!$F$24</f>
        <v>4.6527641870852628E-2</v>
      </c>
      <c r="R17" s="123">
        <f>'Emission Factors'!$G$24</f>
        <v>283.89863366063861</v>
      </c>
      <c r="S17" s="20"/>
      <c r="T17" s="20"/>
      <c r="U17" s="21"/>
      <c r="V17" s="22"/>
      <c r="W17" s="23"/>
    </row>
    <row r="18" spans="1:23" x14ac:dyDescent="0.35">
      <c r="A18" s="17"/>
      <c r="B18" s="18"/>
      <c r="C18" s="18"/>
      <c r="D18" s="18"/>
      <c r="E18" s="18"/>
      <c r="F18" s="18"/>
      <c r="G18" s="19"/>
      <c r="H18" s="120">
        <f>G18*'Notes and assumptions'!$C$6</f>
        <v>0</v>
      </c>
      <c r="I18" s="121">
        <f>'Emission Factors'!$C$30</f>
        <v>0</v>
      </c>
      <c r="J18" s="122">
        <f>'Emission Factors'!$D$30</f>
        <v>0</v>
      </c>
      <c r="K18" s="122">
        <f>'Emission Factors'!$E$30</f>
        <v>0</v>
      </c>
      <c r="L18" s="122">
        <f>'Emission Factors'!$F$30</f>
        <v>4.475001282539192E-2</v>
      </c>
      <c r="M18" s="123">
        <f>'Emission Factors'!$G$30</f>
        <v>0</v>
      </c>
      <c r="N18" s="121">
        <f>'Emission Factors'!$C$24</f>
        <v>4.6899869932982279E-2</v>
      </c>
      <c r="O18" s="122">
        <f>'Emission Factors'!$D$24</f>
        <v>7.8792541200961241E-2</v>
      </c>
      <c r="P18" s="122">
        <f>'Emission Factors'!$E$24</f>
        <v>1.7776290454605973E-3</v>
      </c>
      <c r="Q18" s="122">
        <f>'Emission Factors'!$F$24</f>
        <v>4.6527641870852628E-2</v>
      </c>
      <c r="R18" s="123">
        <f>'Emission Factors'!$G$24</f>
        <v>283.89863366063861</v>
      </c>
      <c r="S18" s="24"/>
      <c r="T18" s="20"/>
      <c r="U18" s="21"/>
      <c r="V18" s="22"/>
      <c r="W18" s="23"/>
    </row>
    <row r="19" spans="1:23" x14ac:dyDescent="0.35">
      <c r="A19" s="17"/>
      <c r="B19" s="18"/>
      <c r="C19" s="18"/>
      <c r="D19" s="18"/>
      <c r="E19" s="18"/>
      <c r="F19" s="18"/>
      <c r="G19" s="19"/>
      <c r="H19" s="120">
        <f>G19*'Notes and assumptions'!$C$6</f>
        <v>0</v>
      </c>
      <c r="I19" s="121">
        <f>'Emission Factors'!$C$30</f>
        <v>0</v>
      </c>
      <c r="J19" s="122">
        <f>'Emission Factors'!$D$30</f>
        <v>0</v>
      </c>
      <c r="K19" s="122">
        <f>'Emission Factors'!$E$30</f>
        <v>0</v>
      </c>
      <c r="L19" s="122">
        <f>'Emission Factors'!$F$30</f>
        <v>4.475001282539192E-2</v>
      </c>
      <c r="M19" s="123">
        <f>'Emission Factors'!$G$30</f>
        <v>0</v>
      </c>
      <c r="N19" s="121">
        <f>'Emission Factors'!$C$24</f>
        <v>4.6899869932982279E-2</v>
      </c>
      <c r="O19" s="122">
        <f>'Emission Factors'!$D$24</f>
        <v>7.8792541200961241E-2</v>
      </c>
      <c r="P19" s="122">
        <f>'Emission Factors'!$E$24</f>
        <v>1.7776290454605973E-3</v>
      </c>
      <c r="Q19" s="122">
        <f>'Emission Factors'!$F$24</f>
        <v>4.6527641870852628E-2</v>
      </c>
      <c r="R19" s="123">
        <f>'Emission Factors'!$G$24</f>
        <v>283.89863366063861</v>
      </c>
      <c r="S19" s="20"/>
      <c r="T19" s="20"/>
      <c r="U19" s="21"/>
      <c r="V19" s="22"/>
      <c r="W19" s="23"/>
    </row>
    <row r="20" spans="1:23" x14ac:dyDescent="0.35">
      <c r="A20" s="17"/>
      <c r="B20" s="18"/>
      <c r="C20" s="18"/>
      <c r="D20" s="18"/>
      <c r="E20" s="18"/>
      <c r="F20" s="18"/>
      <c r="G20" s="19"/>
      <c r="H20" s="120">
        <f>G20*'Notes and assumptions'!$C$6</f>
        <v>0</v>
      </c>
      <c r="I20" s="121">
        <f>'Emission Factors'!$C$30</f>
        <v>0</v>
      </c>
      <c r="J20" s="122">
        <f>'Emission Factors'!$D$30</f>
        <v>0</v>
      </c>
      <c r="K20" s="122">
        <f>'Emission Factors'!$E$30</f>
        <v>0</v>
      </c>
      <c r="L20" s="122">
        <f>'Emission Factors'!$F$30</f>
        <v>4.475001282539192E-2</v>
      </c>
      <c r="M20" s="123">
        <f>'Emission Factors'!$G$30</f>
        <v>0</v>
      </c>
      <c r="N20" s="121">
        <f>'Emission Factors'!$C$24</f>
        <v>4.6899869932982279E-2</v>
      </c>
      <c r="O20" s="122">
        <f>'Emission Factors'!$D$24</f>
        <v>7.8792541200961241E-2</v>
      </c>
      <c r="P20" s="122">
        <f>'Emission Factors'!$E$24</f>
        <v>1.7776290454605973E-3</v>
      </c>
      <c r="Q20" s="122">
        <f>'Emission Factors'!$F$24</f>
        <v>4.6527641870852628E-2</v>
      </c>
      <c r="R20" s="123">
        <f>'Emission Factors'!$G$24</f>
        <v>283.89863366063861</v>
      </c>
      <c r="S20" s="20"/>
      <c r="T20" s="20"/>
      <c r="U20" s="21"/>
      <c r="V20" s="22"/>
      <c r="W20" s="23"/>
    </row>
    <row r="21" spans="1:23" ht="13.9" thickBot="1" x14ac:dyDescent="0.4">
      <c r="A21" s="25"/>
      <c r="B21" s="26"/>
      <c r="C21" s="26"/>
      <c r="D21" s="26"/>
      <c r="E21" s="26"/>
      <c r="F21" s="26"/>
      <c r="G21" s="27"/>
      <c r="H21" s="120">
        <f>G21*'Notes and assumptions'!$C$6</f>
        <v>0</v>
      </c>
      <c r="I21" s="121">
        <f>'Emission Factors'!$C$30</f>
        <v>0</v>
      </c>
      <c r="J21" s="122">
        <f>'Emission Factors'!$D$30</f>
        <v>0</v>
      </c>
      <c r="K21" s="122">
        <f>'Emission Factors'!$E$30</f>
        <v>0</v>
      </c>
      <c r="L21" s="122">
        <f>'Emission Factors'!$F$30</f>
        <v>4.475001282539192E-2</v>
      </c>
      <c r="M21" s="123">
        <f>'Emission Factors'!$G$30</f>
        <v>0</v>
      </c>
      <c r="N21" s="121">
        <f>'Emission Factors'!$C$24</f>
        <v>4.6899869932982279E-2</v>
      </c>
      <c r="O21" s="122">
        <f>'Emission Factors'!$D$24</f>
        <v>7.8792541200961241E-2</v>
      </c>
      <c r="P21" s="122">
        <f>'Emission Factors'!$E$24</f>
        <v>1.7776290454605973E-3</v>
      </c>
      <c r="Q21" s="122">
        <f>'Emission Factors'!$F$24</f>
        <v>4.6527641870852628E-2</v>
      </c>
      <c r="R21" s="123">
        <f>'Emission Factors'!$G$24</f>
        <v>283.89863366063861</v>
      </c>
      <c r="S21" s="28"/>
      <c r="T21" s="28"/>
    </row>
    <row r="22" spans="1:23" ht="14.25" thickBot="1" x14ac:dyDescent="0.45">
      <c r="A22" s="155" t="s">
        <v>92</v>
      </c>
      <c r="B22" s="156"/>
      <c r="C22" s="156"/>
      <c r="D22" s="156"/>
      <c r="E22" s="156"/>
      <c r="F22" s="157"/>
      <c r="G22" s="29">
        <f>SUM(G12:G21)</f>
        <v>0</v>
      </c>
      <c r="H22" s="30">
        <f>SUM(H12:H21)</f>
        <v>0</v>
      </c>
      <c r="I22" s="158"/>
      <c r="J22" s="158"/>
      <c r="K22" s="158"/>
      <c r="L22" s="158"/>
      <c r="M22" s="158"/>
      <c r="N22" s="159"/>
      <c r="O22" s="160"/>
      <c r="P22" s="160"/>
      <c r="Q22" s="160"/>
      <c r="R22" s="161"/>
      <c r="S22" s="28"/>
      <c r="T22" s="28"/>
    </row>
    <row r="23" spans="1:23" ht="13.9" thickBot="1" x14ac:dyDescent="0.4"/>
    <row r="24" spans="1:23" ht="13.9" x14ac:dyDescent="0.4">
      <c r="A24" s="141" t="s">
        <v>93</v>
      </c>
      <c r="B24" s="142"/>
      <c r="C24" s="142"/>
      <c r="D24" s="142"/>
      <c r="E24" s="142"/>
      <c r="F24" s="31" t="s">
        <v>94</v>
      </c>
      <c r="G24" s="31" t="s">
        <v>95</v>
      </c>
      <c r="H24" s="32"/>
    </row>
    <row r="25" spans="1:23" x14ac:dyDescent="0.35">
      <c r="A25" s="143" t="s">
        <v>96</v>
      </c>
      <c r="B25" s="144"/>
      <c r="C25" s="144"/>
      <c r="D25" s="144"/>
      <c r="E25" s="144"/>
      <c r="F25" s="33">
        <f>A50/'Notes and assumptions'!$C$5</f>
        <v>0</v>
      </c>
      <c r="G25" s="34">
        <f>F25*O2</f>
        <v>0</v>
      </c>
      <c r="H25" s="35" t="s">
        <v>97</v>
      </c>
    </row>
    <row r="26" spans="1:23" x14ac:dyDescent="0.35">
      <c r="A26" s="143" t="s">
        <v>98</v>
      </c>
      <c r="B26" s="144"/>
      <c r="C26" s="144"/>
      <c r="D26" s="144"/>
      <c r="E26" s="144"/>
      <c r="F26" s="33">
        <f>B50/'Notes and assumptions'!C5</f>
        <v>0</v>
      </c>
      <c r="G26" s="34">
        <f>F26*O2</f>
        <v>0</v>
      </c>
      <c r="H26" s="35" t="s">
        <v>97</v>
      </c>
    </row>
    <row r="27" spans="1:23" x14ac:dyDescent="0.35">
      <c r="A27" s="143" t="s">
        <v>99</v>
      </c>
      <c r="B27" s="144"/>
      <c r="C27" s="144"/>
      <c r="D27" s="144"/>
      <c r="E27" s="144"/>
      <c r="F27" s="33">
        <f>(C50+D50)/'Notes and assumptions'!C5</f>
        <v>0</v>
      </c>
      <c r="G27" s="34">
        <f>F27*O2</f>
        <v>0</v>
      </c>
      <c r="H27" s="35" t="s">
        <v>97</v>
      </c>
      <c r="K27" s="55"/>
      <c r="L27" s="55"/>
      <c r="M27" s="55"/>
      <c r="N27" s="55"/>
    </row>
    <row r="28" spans="1:23" x14ac:dyDescent="0.35">
      <c r="A28" s="143" t="s">
        <v>100</v>
      </c>
      <c r="B28" s="144"/>
      <c r="C28" s="144"/>
      <c r="D28" s="144"/>
      <c r="E28" s="144"/>
      <c r="F28" s="33">
        <f>((C50*20)+D50)/'Notes and assumptions'!C5</f>
        <v>0</v>
      </c>
      <c r="G28" s="34">
        <f>F28*O2</f>
        <v>0</v>
      </c>
      <c r="H28" s="35" t="s">
        <v>101</v>
      </c>
      <c r="K28" s="54"/>
      <c r="L28" s="55"/>
      <c r="M28" s="56"/>
      <c r="N28" s="55"/>
    </row>
    <row r="29" spans="1:23" x14ac:dyDescent="0.35">
      <c r="A29" s="143" t="s">
        <v>102</v>
      </c>
      <c r="B29" s="144"/>
      <c r="C29" s="144"/>
      <c r="D29" s="144"/>
      <c r="E29" s="144"/>
      <c r="F29" s="33">
        <f>E50/'Notes and assumptions'!C5</f>
        <v>0</v>
      </c>
      <c r="G29" s="34">
        <f>F29*O2</f>
        <v>0</v>
      </c>
      <c r="H29" s="35" t="s">
        <v>97</v>
      </c>
      <c r="K29" s="54"/>
      <c r="L29" s="55"/>
      <c r="M29" s="56"/>
      <c r="N29" s="55"/>
    </row>
    <row r="30" spans="1:23" x14ac:dyDescent="0.35">
      <c r="A30" s="143" t="s">
        <v>103</v>
      </c>
      <c r="B30" s="144"/>
      <c r="C30" s="144"/>
      <c r="D30" s="144"/>
      <c r="E30" s="144"/>
      <c r="F30" s="33">
        <f>F25+F26+F27</f>
        <v>0</v>
      </c>
      <c r="G30" s="34">
        <f>F30*O2</f>
        <v>0</v>
      </c>
      <c r="H30" s="35" t="s">
        <v>97</v>
      </c>
      <c r="K30" s="54"/>
      <c r="L30" s="55"/>
      <c r="M30" s="56"/>
      <c r="N30" s="55"/>
    </row>
    <row r="31" spans="1:23" ht="13.9" thickBot="1" x14ac:dyDescent="0.4">
      <c r="A31" s="145" t="s">
        <v>104</v>
      </c>
      <c r="B31" s="146"/>
      <c r="C31" s="146"/>
      <c r="D31" s="146"/>
      <c r="E31" s="146"/>
      <c r="F31" s="36"/>
      <c r="G31" s="37" t="e">
        <f>O3/G30</f>
        <v>#DIV/0!</v>
      </c>
      <c r="H31" s="38" t="s">
        <v>105</v>
      </c>
      <c r="K31" s="54"/>
      <c r="L31" s="55"/>
      <c r="M31" s="56"/>
      <c r="N31" s="55"/>
    </row>
    <row r="32" spans="1:23" ht="30.75" thickTop="1" thickBot="1" x14ac:dyDescent="0.45">
      <c r="A32" s="147" t="s">
        <v>106</v>
      </c>
      <c r="B32" s="148"/>
      <c r="C32" s="148"/>
      <c r="D32" s="148"/>
      <c r="E32" s="148"/>
      <c r="F32" s="148"/>
      <c r="G32" s="39" t="e">
        <f>O3/(G25+G26+G28)</f>
        <v>#DIV/0!</v>
      </c>
      <c r="H32" s="40" t="s">
        <v>107</v>
      </c>
      <c r="K32" s="54"/>
      <c r="L32" s="55"/>
      <c r="M32" s="56"/>
      <c r="N32" s="55"/>
    </row>
    <row r="33" spans="1:16" ht="15" x14ac:dyDescent="0.4">
      <c r="A33" s="41"/>
      <c r="B33" s="41"/>
      <c r="C33" s="41"/>
      <c r="D33" s="41"/>
      <c r="E33" s="41"/>
      <c r="F33" s="41"/>
      <c r="G33" s="42"/>
      <c r="H33" s="43"/>
      <c r="K33" s="54"/>
      <c r="L33" s="55"/>
      <c r="M33" s="56"/>
      <c r="N33" s="55"/>
    </row>
    <row r="34" spans="1:16" ht="14.25" thickBot="1" x14ac:dyDescent="0.45">
      <c r="A34" s="44" t="s">
        <v>108</v>
      </c>
      <c r="B34" s="44"/>
      <c r="C34" s="44"/>
      <c r="D34" s="44"/>
      <c r="E34" s="44"/>
      <c r="F34" s="44"/>
      <c r="G34" s="44"/>
      <c r="K34" s="54"/>
      <c r="L34" s="55"/>
      <c r="M34" s="56"/>
      <c r="N34" s="55"/>
    </row>
    <row r="35" spans="1:16" ht="13.9" x14ac:dyDescent="0.4">
      <c r="A35" s="149" t="s">
        <v>77</v>
      </c>
      <c r="B35" s="150"/>
      <c r="C35" s="150"/>
      <c r="D35" s="150"/>
      <c r="E35" s="151"/>
      <c r="F35" s="44"/>
      <c r="G35" s="44"/>
      <c r="H35" s="79"/>
      <c r="K35" s="54"/>
      <c r="L35" s="55"/>
      <c r="M35" s="56"/>
      <c r="N35" s="55"/>
      <c r="O35" s="57"/>
    </row>
    <row r="36" spans="1:16" x14ac:dyDescent="0.35">
      <c r="A36" s="152" t="s">
        <v>109</v>
      </c>
      <c r="B36" s="153"/>
      <c r="C36" s="153"/>
      <c r="D36" s="153"/>
      <c r="E36" s="154"/>
      <c r="P36" s="58"/>
    </row>
    <row r="37" spans="1:16" x14ac:dyDescent="0.35">
      <c r="A37" s="138" t="s">
        <v>110</v>
      </c>
      <c r="B37" s="139"/>
      <c r="C37" s="139"/>
      <c r="D37" s="139"/>
      <c r="E37" s="140"/>
      <c r="P37" s="58"/>
    </row>
    <row r="38" spans="1:16" ht="27" x14ac:dyDescent="0.35">
      <c r="A38" s="45" t="s">
        <v>90</v>
      </c>
      <c r="B38" s="46" t="s">
        <v>91</v>
      </c>
      <c r="C38" s="46" t="s">
        <v>58</v>
      </c>
      <c r="D38" s="46" t="s">
        <v>59</v>
      </c>
      <c r="E38" s="47" t="s">
        <v>60</v>
      </c>
      <c r="P38" s="58"/>
    </row>
    <row r="39" spans="1:16" x14ac:dyDescent="0.35">
      <c r="A39" s="132">
        <f>(N11-I11)*$G11</f>
        <v>602.9645972001772</v>
      </c>
      <c r="B39" s="133">
        <f>(O11-J11)*$G11</f>
        <v>468</v>
      </c>
      <c r="C39" s="133">
        <f>(P11-K11)*$G11</f>
        <v>9</v>
      </c>
      <c r="D39" s="133">
        <f>(Q11-L11)*$G11</f>
        <v>0</v>
      </c>
      <c r="E39" s="128">
        <f>(R11-M11)*$G11</f>
        <v>1371780</v>
      </c>
      <c r="P39" s="58"/>
    </row>
    <row r="40" spans="1:16" x14ac:dyDescent="0.35">
      <c r="A40" s="48">
        <f>(N12-I12)*$H12</f>
        <v>0</v>
      </c>
      <c r="B40" s="49">
        <f>(O12-J12)*$H12</f>
        <v>0</v>
      </c>
      <c r="C40" s="49">
        <f>(P12-K12)*$H12</f>
        <v>0</v>
      </c>
      <c r="D40" s="49">
        <f>(Q12-L12)*$H12</f>
        <v>0</v>
      </c>
      <c r="E40" s="50">
        <f>(R12-M12)*$H12</f>
        <v>0</v>
      </c>
      <c r="P40" s="58"/>
    </row>
    <row r="41" spans="1:16" x14ac:dyDescent="0.35">
      <c r="A41" s="48">
        <f t="shared" ref="A41:D49" si="0">(N13-I13)*$H13</f>
        <v>0</v>
      </c>
      <c r="B41" s="49">
        <f t="shared" si="0"/>
        <v>0</v>
      </c>
      <c r="C41" s="49">
        <f t="shared" si="0"/>
        <v>0</v>
      </c>
      <c r="D41" s="49">
        <f t="shared" si="0"/>
        <v>0</v>
      </c>
      <c r="E41" s="50">
        <f t="shared" ref="E41:E49" si="1">(R13-M13)*$H13</f>
        <v>0</v>
      </c>
    </row>
    <row r="42" spans="1:16" x14ac:dyDescent="0.35">
      <c r="A42" s="48">
        <f t="shared" si="0"/>
        <v>0</v>
      </c>
      <c r="B42" s="49">
        <f t="shared" si="0"/>
        <v>0</v>
      </c>
      <c r="C42" s="49">
        <f t="shared" si="0"/>
        <v>0</v>
      </c>
      <c r="D42" s="49">
        <f t="shared" si="0"/>
        <v>0</v>
      </c>
      <c r="E42" s="50">
        <f t="shared" si="1"/>
        <v>0</v>
      </c>
    </row>
    <row r="43" spans="1:16" x14ac:dyDescent="0.35">
      <c r="A43" s="48">
        <f t="shared" si="0"/>
        <v>0</v>
      </c>
      <c r="B43" s="49">
        <f t="shared" si="0"/>
        <v>0</v>
      </c>
      <c r="C43" s="49">
        <f t="shared" si="0"/>
        <v>0</v>
      </c>
      <c r="D43" s="49">
        <f t="shared" si="0"/>
        <v>0</v>
      </c>
      <c r="E43" s="50">
        <f t="shared" si="1"/>
        <v>0</v>
      </c>
    </row>
    <row r="44" spans="1:16" x14ac:dyDescent="0.35">
      <c r="A44" s="48">
        <f t="shared" si="0"/>
        <v>0</v>
      </c>
      <c r="B44" s="49">
        <f t="shared" si="0"/>
        <v>0</v>
      </c>
      <c r="C44" s="49">
        <f t="shared" si="0"/>
        <v>0</v>
      </c>
      <c r="D44" s="49">
        <f t="shared" si="0"/>
        <v>0</v>
      </c>
      <c r="E44" s="50">
        <f t="shared" si="1"/>
        <v>0</v>
      </c>
    </row>
    <row r="45" spans="1:16" x14ac:dyDescent="0.35">
      <c r="A45" s="48">
        <f t="shared" si="0"/>
        <v>0</v>
      </c>
      <c r="B45" s="49">
        <f t="shared" si="0"/>
        <v>0</v>
      </c>
      <c r="C45" s="49">
        <f t="shared" si="0"/>
        <v>0</v>
      </c>
      <c r="D45" s="49">
        <f t="shared" si="0"/>
        <v>0</v>
      </c>
      <c r="E45" s="50">
        <f t="shared" si="1"/>
        <v>0</v>
      </c>
    </row>
    <row r="46" spans="1:16" x14ac:dyDescent="0.35">
      <c r="A46" s="48">
        <f t="shared" si="0"/>
        <v>0</v>
      </c>
      <c r="B46" s="49">
        <f t="shared" si="0"/>
        <v>0</v>
      </c>
      <c r="C46" s="49">
        <f t="shared" si="0"/>
        <v>0</v>
      </c>
      <c r="D46" s="49">
        <f t="shared" si="0"/>
        <v>0</v>
      </c>
      <c r="E46" s="50">
        <f t="shared" si="1"/>
        <v>0</v>
      </c>
    </row>
    <row r="47" spans="1:16" x14ac:dyDescent="0.35">
      <c r="A47" s="48">
        <f t="shared" si="0"/>
        <v>0</v>
      </c>
      <c r="B47" s="49">
        <f t="shared" si="0"/>
        <v>0</v>
      </c>
      <c r="C47" s="49">
        <f t="shared" si="0"/>
        <v>0</v>
      </c>
      <c r="D47" s="49">
        <f t="shared" si="0"/>
        <v>0</v>
      </c>
      <c r="E47" s="50">
        <f t="shared" si="1"/>
        <v>0</v>
      </c>
    </row>
    <row r="48" spans="1:16" x14ac:dyDescent="0.35">
      <c r="A48" s="48">
        <f t="shared" si="0"/>
        <v>0</v>
      </c>
      <c r="B48" s="49">
        <f t="shared" si="0"/>
        <v>0</v>
      </c>
      <c r="C48" s="49">
        <f t="shared" si="0"/>
        <v>0</v>
      </c>
      <c r="D48" s="49">
        <f t="shared" si="0"/>
        <v>0</v>
      </c>
      <c r="E48" s="50">
        <f t="shared" si="1"/>
        <v>0</v>
      </c>
    </row>
    <row r="49" spans="1:5" x14ac:dyDescent="0.35">
      <c r="A49" s="48">
        <f t="shared" si="0"/>
        <v>0</v>
      </c>
      <c r="B49" s="49">
        <f t="shared" si="0"/>
        <v>0</v>
      </c>
      <c r="C49" s="49">
        <f t="shared" si="0"/>
        <v>0</v>
      </c>
      <c r="D49" s="49">
        <f t="shared" si="0"/>
        <v>0</v>
      </c>
      <c r="E49" s="50">
        <f t="shared" si="1"/>
        <v>0</v>
      </c>
    </row>
    <row r="50" spans="1:5" ht="14.25" thickBot="1" x14ac:dyDescent="0.45">
      <c r="A50" s="51">
        <f>SUM(A40:A49)</f>
        <v>0</v>
      </c>
      <c r="B50" s="52">
        <f>SUM(B40:B49)</f>
        <v>0</v>
      </c>
      <c r="C50" s="52">
        <f>SUM(C40:C49)</f>
        <v>0</v>
      </c>
      <c r="D50" s="52">
        <f>SUM(D40:D49)</f>
        <v>0</v>
      </c>
      <c r="E50" s="53">
        <f>SUM(E40:E49)</f>
        <v>0</v>
      </c>
    </row>
  </sheetData>
  <mergeCells count="32">
    <mergeCell ref="A1:L1"/>
    <mergeCell ref="M1:O1"/>
    <mergeCell ref="A2:G2"/>
    <mergeCell ref="H2:I2"/>
    <mergeCell ref="J2:K2"/>
    <mergeCell ref="M2:N2"/>
    <mergeCell ref="A22:F22"/>
    <mergeCell ref="I22:M22"/>
    <mergeCell ref="N22:R22"/>
    <mergeCell ref="A3:G3"/>
    <mergeCell ref="H3:I3"/>
    <mergeCell ref="J3:K3"/>
    <mergeCell ref="M3:N3"/>
    <mergeCell ref="M4:N4"/>
    <mergeCell ref="A5:R5"/>
    <mergeCell ref="A7:R7"/>
    <mergeCell ref="A8:R8"/>
    <mergeCell ref="A9:H9"/>
    <mergeCell ref="I9:M9"/>
    <mergeCell ref="N9:R9"/>
    <mergeCell ref="A37:E37"/>
    <mergeCell ref="A24:E24"/>
    <mergeCell ref="A25:E25"/>
    <mergeCell ref="A26:E26"/>
    <mergeCell ref="A27:E27"/>
    <mergeCell ref="A28:E28"/>
    <mergeCell ref="A29:E29"/>
    <mergeCell ref="A30:E30"/>
    <mergeCell ref="A31:E31"/>
    <mergeCell ref="A32:F32"/>
    <mergeCell ref="A35:E35"/>
    <mergeCell ref="A36:E36"/>
  </mergeCells>
  <dataValidations count="1">
    <dataValidation type="list" allowBlank="1" showInputMessage="1" showErrorMessage="1" sqref="C11" xr:uid="{4C998393-9669-40A6-987E-903B9E60BEA8}">
      <formula1>ValidChargerType</formula1>
    </dataValidation>
  </dataValidations>
  <pageMargins left="0.7" right="0.7" top="0.75" bottom="0.75" header="0.3" footer="0.3"/>
  <pageSetup orientation="portrait" verticalDpi="0" r:id="rId1"/>
  <customProperties>
    <customPr name="fdf2d9f70"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29"/>
  <sheetViews>
    <sheetView workbookViewId="0">
      <selection activeCell="A23" sqref="A23"/>
    </sheetView>
  </sheetViews>
  <sheetFormatPr defaultRowHeight="14.25" x14ac:dyDescent="0.45"/>
  <cols>
    <col min="1" max="1" width="12.53125" customWidth="1"/>
  </cols>
  <sheetData>
    <row r="1" spans="1:16" ht="15.75" thickBot="1" x14ac:dyDescent="0.5">
      <c r="A1" s="80" t="s">
        <v>149</v>
      </c>
      <c r="B1" s="81"/>
      <c r="C1" s="81"/>
      <c r="D1" s="81"/>
      <c r="E1" s="81"/>
      <c r="F1" s="81"/>
      <c r="G1" s="81"/>
      <c r="H1" s="81"/>
      <c r="I1" s="81"/>
      <c r="J1" s="81"/>
      <c r="K1" s="81"/>
    </row>
    <row r="3" spans="1:16" x14ac:dyDescent="0.45">
      <c r="A3" s="1" t="s">
        <v>44</v>
      </c>
    </row>
    <row r="4" spans="1:16" x14ac:dyDescent="0.45">
      <c r="A4" s="2" t="s">
        <v>45</v>
      </c>
    </row>
    <row r="5" spans="1:16" x14ac:dyDescent="0.45">
      <c r="A5" t="s">
        <v>46</v>
      </c>
      <c r="C5">
        <v>907185</v>
      </c>
      <c r="D5" t="s">
        <v>47</v>
      </c>
    </row>
    <row r="6" spans="1:16" x14ac:dyDescent="0.45">
      <c r="A6" t="s">
        <v>48</v>
      </c>
      <c r="C6">
        <v>3.36</v>
      </c>
      <c r="D6" t="s">
        <v>49</v>
      </c>
    </row>
    <row r="7" spans="1:16" x14ac:dyDescent="0.45">
      <c r="A7" s="91"/>
      <c r="B7" s="91"/>
      <c r="C7" s="92"/>
    </row>
    <row r="8" spans="1:16" x14ac:dyDescent="0.45">
      <c r="A8" s="91"/>
      <c r="B8" s="91"/>
      <c r="C8" s="92"/>
    </row>
    <row r="11" spans="1:16" x14ac:dyDescent="0.45">
      <c r="A11" s="82" t="s">
        <v>150</v>
      </c>
    </row>
    <row r="12" spans="1:16" x14ac:dyDescent="0.45">
      <c r="A12" s="83"/>
    </row>
    <row r="16" spans="1:16" x14ac:dyDescent="0.45">
      <c r="A16" s="84" t="s">
        <v>151</v>
      </c>
      <c r="B16" s="190" t="s">
        <v>152</v>
      </c>
      <c r="C16" s="190"/>
      <c r="D16" s="190"/>
      <c r="E16" s="190"/>
      <c r="F16" s="190"/>
      <c r="G16" s="190"/>
      <c r="H16" s="190"/>
      <c r="I16" s="190"/>
      <c r="J16" s="190"/>
      <c r="K16" s="190"/>
      <c r="L16" s="190"/>
      <c r="M16" s="190"/>
      <c r="N16" s="190"/>
      <c r="O16" s="190"/>
      <c r="P16" s="190"/>
    </row>
    <row r="17" spans="1:16" x14ac:dyDescent="0.45">
      <c r="A17" s="84" t="s">
        <v>153</v>
      </c>
      <c r="B17" s="190" t="s">
        <v>154</v>
      </c>
      <c r="C17" s="190"/>
      <c r="D17" s="190"/>
      <c r="E17" s="190"/>
      <c r="F17" s="190"/>
      <c r="G17" s="190"/>
      <c r="H17" s="190"/>
      <c r="I17" s="190"/>
      <c r="J17" s="190"/>
      <c r="K17" s="190"/>
      <c r="L17" s="190"/>
      <c r="M17" s="190"/>
      <c r="N17" s="190"/>
      <c r="O17" s="190"/>
      <c r="P17" s="190"/>
    </row>
    <row r="18" spans="1:16" x14ac:dyDescent="0.45">
      <c r="A18" s="84" t="s">
        <v>155</v>
      </c>
      <c r="B18" s="190" t="s">
        <v>156</v>
      </c>
      <c r="C18" s="190"/>
      <c r="D18" s="190"/>
      <c r="E18" s="190"/>
      <c r="F18" s="190"/>
      <c r="G18" s="190"/>
      <c r="H18" s="190"/>
      <c r="I18" s="190"/>
      <c r="J18" s="190"/>
      <c r="K18" s="190"/>
      <c r="L18" s="190"/>
      <c r="M18" s="190"/>
      <c r="N18" s="190"/>
      <c r="O18" s="190"/>
      <c r="P18" s="190"/>
    </row>
    <row r="21" spans="1:16" ht="14.65" thickBot="1" x14ac:dyDescent="0.5"/>
    <row r="22" spans="1:16" ht="14.65" thickBot="1" x14ac:dyDescent="0.5">
      <c r="A22" s="85" t="s">
        <v>157</v>
      </c>
      <c r="B22" s="191" t="s">
        <v>158</v>
      </c>
      <c r="C22" s="191"/>
      <c r="D22" s="191"/>
      <c r="E22" s="191"/>
      <c r="F22" s="191"/>
      <c r="G22" s="191"/>
      <c r="H22" s="191"/>
      <c r="I22" s="191"/>
      <c r="J22" s="191"/>
      <c r="K22" s="191"/>
      <c r="L22" s="191"/>
    </row>
    <row r="23" spans="1:16" ht="96" customHeight="1" x14ac:dyDescent="0.45">
      <c r="A23" s="86" t="s">
        <v>159</v>
      </c>
      <c r="B23" s="192" t="s">
        <v>160</v>
      </c>
      <c r="C23" s="193"/>
      <c r="D23" s="193"/>
      <c r="E23" s="193"/>
      <c r="F23" s="193"/>
      <c r="G23" s="193"/>
      <c r="H23" s="193"/>
      <c r="I23" s="193"/>
      <c r="J23" s="193"/>
      <c r="K23" s="193"/>
      <c r="L23" s="194"/>
    </row>
    <row r="24" spans="1:16" ht="25.5" x14ac:dyDescent="0.45">
      <c r="A24" s="87" t="s">
        <v>161</v>
      </c>
      <c r="B24" s="183" t="s">
        <v>162</v>
      </c>
      <c r="C24" s="184"/>
      <c r="D24" s="184"/>
      <c r="E24" s="184"/>
      <c r="F24" s="184"/>
      <c r="G24" s="184"/>
      <c r="H24" s="184"/>
      <c r="I24" s="184"/>
      <c r="J24" s="184"/>
      <c r="K24" s="184"/>
      <c r="L24" s="185"/>
    </row>
    <row r="25" spans="1:16" ht="45" customHeight="1" x14ac:dyDescent="0.45">
      <c r="A25" s="88" t="s">
        <v>163</v>
      </c>
      <c r="B25" s="183" t="s">
        <v>164</v>
      </c>
      <c r="C25" s="184"/>
      <c r="D25" s="184"/>
      <c r="E25" s="184"/>
      <c r="F25" s="184"/>
      <c r="G25" s="184"/>
      <c r="H25" s="184"/>
      <c r="I25" s="184"/>
      <c r="J25" s="184"/>
      <c r="K25" s="184"/>
      <c r="L25" s="185"/>
    </row>
    <row r="26" spans="1:16" ht="25.5" x14ac:dyDescent="0.45">
      <c r="A26" s="87" t="s">
        <v>165</v>
      </c>
      <c r="B26" s="89" t="s">
        <v>166</v>
      </c>
      <c r="C26" s="89"/>
      <c r="D26" s="89"/>
      <c r="E26" s="89"/>
      <c r="F26" s="89"/>
      <c r="G26" s="89"/>
      <c r="H26" s="89"/>
      <c r="I26" s="89"/>
      <c r="J26" s="89"/>
      <c r="K26" s="89"/>
      <c r="L26" s="89"/>
    </row>
    <row r="27" spans="1:16" ht="39.75" customHeight="1" x14ac:dyDescent="0.45">
      <c r="A27" s="87" t="s">
        <v>193</v>
      </c>
      <c r="B27" s="183" t="s">
        <v>194</v>
      </c>
      <c r="C27" s="184"/>
      <c r="D27" s="184"/>
      <c r="E27" s="184"/>
      <c r="F27" s="184"/>
      <c r="G27" s="184"/>
      <c r="H27" s="184"/>
      <c r="I27" s="184"/>
      <c r="J27" s="184"/>
      <c r="K27" s="184"/>
      <c r="L27" s="185"/>
    </row>
    <row r="28" spans="1:16" ht="55.9" customHeight="1" x14ac:dyDescent="0.45">
      <c r="A28" s="87" t="s">
        <v>196</v>
      </c>
      <c r="B28" s="186" t="s">
        <v>167</v>
      </c>
      <c r="C28" s="187"/>
      <c r="D28" s="187"/>
      <c r="E28" s="187"/>
      <c r="F28" s="187"/>
      <c r="G28" s="187"/>
      <c r="H28" s="187"/>
      <c r="I28" s="187"/>
      <c r="J28" s="187"/>
      <c r="K28" s="187"/>
      <c r="L28" s="188"/>
    </row>
    <row r="29" spans="1:16" ht="49.5" x14ac:dyDescent="0.45">
      <c r="A29" s="90" t="s">
        <v>195</v>
      </c>
      <c r="B29" s="189" t="s">
        <v>168</v>
      </c>
      <c r="C29" s="189"/>
      <c r="D29" s="189"/>
      <c r="E29" s="189"/>
      <c r="F29" s="189"/>
      <c r="G29" s="189"/>
      <c r="H29" s="189"/>
      <c r="I29" s="189"/>
      <c r="J29" s="189"/>
      <c r="K29" s="189"/>
      <c r="L29" s="189"/>
    </row>
  </sheetData>
  <mergeCells count="10">
    <mergeCell ref="B25:L25"/>
    <mergeCell ref="B27:L27"/>
    <mergeCell ref="B28:L28"/>
    <mergeCell ref="B29:L29"/>
    <mergeCell ref="B16:P16"/>
    <mergeCell ref="B17:P17"/>
    <mergeCell ref="B18:P18"/>
    <mergeCell ref="B22:L22"/>
    <mergeCell ref="B23:L23"/>
    <mergeCell ref="B24:L24"/>
  </mergeCells>
  <pageMargins left="0.7" right="0.7" top="0.75" bottom="0.75" header="0.3" footer="0.3"/>
  <pageSetup orientation="portrait" verticalDpi="0" r:id="rId1"/>
  <customProperties>
    <customPr name="f0252ecbc"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4"/>
  <sheetViews>
    <sheetView workbookViewId="0">
      <selection activeCell="I35" sqref="I35"/>
    </sheetView>
  </sheetViews>
  <sheetFormatPr defaultRowHeight="14.25" x14ac:dyDescent="0.45"/>
  <cols>
    <col min="1" max="1" width="23.265625" bestFit="1" customWidth="1"/>
    <col min="2" max="2" width="7" bestFit="1" customWidth="1"/>
    <col min="10" max="10" width="106.796875" bestFit="1" customWidth="1"/>
  </cols>
  <sheetData>
    <row r="1" spans="1:10" x14ac:dyDescent="0.45">
      <c r="A1" t="s">
        <v>50</v>
      </c>
      <c r="B1">
        <v>907185</v>
      </c>
      <c r="C1" t="s">
        <v>51</v>
      </c>
    </row>
    <row r="2" spans="1:10" x14ac:dyDescent="0.45">
      <c r="A2" t="s">
        <v>52</v>
      </c>
      <c r="B2">
        <v>20</v>
      </c>
    </row>
    <row r="4" spans="1:10" hidden="1" x14ac:dyDescent="0.45">
      <c r="A4" s="2" t="s">
        <v>53</v>
      </c>
      <c r="B4" s="2"/>
      <c r="C4" s="195" t="s">
        <v>54</v>
      </c>
      <c r="D4" s="195"/>
      <c r="E4" s="195"/>
      <c r="F4" s="195"/>
      <c r="G4" s="195"/>
    </row>
    <row r="5" spans="1:10" hidden="1" x14ac:dyDescent="0.45">
      <c r="A5" s="2" t="s">
        <v>55</v>
      </c>
      <c r="B5" s="2"/>
      <c r="C5" s="3" t="s">
        <v>56</v>
      </c>
      <c r="D5" s="3" t="s">
        <v>57</v>
      </c>
      <c r="E5" s="3" t="s">
        <v>58</v>
      </c>
      <c r="F5" s="3" t="s">
        <v>59</v>
      </c>
      <c r="G5" s="3" t="s">
        <v>60</v>
      </c>
    </row>
    <row r="6" spans="1:10" hidden="1" x14ac:dyDescent="0.45">
      <c r="A6" t="s">
        <v>61</v>
      </c>
      <c r="B6" s="4"/>
      <c r="C6" s="5" t="e">
        <f>#REF!</f>
        <v>#REF!</v>
      </c>
      <c r="D6" s="5" t="e">
        <f>#REF!</f>
        <v>#REF!</v>
      </c>
      <c r="E6" s="5" t="e">
        <f>#REF!</f>
        <v>#REF!</v>
      </c>
      <c r="F6" s="5" t="e">
        <f>#REF!</f>
        <v>#REF!</v>
      </c>
      <c r="G6" s="6" t="e">
        <f>#REF!</f>
        <v>#REF!</v>
      </c>
    </row>
    <row r="7" spans="1:10" hidden="1" x14ac:dyDescent="0.45">
      <c r="A7" t="s">
        <v>62</v>
      </c>
      <c r="B7" s="4"/>
      <c r="C7" s="5"/>
      <c r="D7" s="5"/>
      <c r="E7" s="5"/>
      <c r="F7" s="5"/>
      <c r="G7" s="6"/>
    </row>
    <row r="8" spans="1:10" hidden="1" x14ac:dyDescent="0.45">
      <c r="C8" s="7"/>
      <c r="D8" s="7"/>
      <c r="E8" s="7"/>
      <c r="F8" s="7"/>
      <c r="G8" s="6"/>
    </row>
    <row r="9" spans="1:10" hidden="1" x14ac:dyDescent="0.45">
      <c r="C9" s="7"/>
      <c r="D9" s="7"/>
      <c r="E9" s="7"/>
      <c r="F9" s="7"/>
      <c r="G9" s="6"/>
    </row>
    <row r="10" spans="1:10" hidden="1" x14ac:dyDescent="0.45">
      <c r="A10" s="2" t="s">
        <v>63</v>
      </c>
      <c r="C10" s="7"/>
      <c r="D10" s="7"/>
      <c r="E10" s="7"/>
      <c r="F10" s="7"/>
      <c r="G10" s="6"/>
    </row>
    <row r="11" spans="1:10" hidden="1" x14ac:dyDescent="0.45">
      <c r="A11" s="2" t="s">
        <v>55</v>
      </c>
      <c r="B11" s="2"/>
      <c r="C11" s="3" t="s">
        <v>64</v>
      </c>
      <c r="D11" s="3" t="s">
        <v>65</v>
      </c>
      <c r="E11" s="3" t="s">
        <v>66</v>
      </c>
      <c r="F11" s="3" t="s">
        <v>59</v>
      </c>
      <c r="G11" s="8" t="s">
        <v>67</v>
      </c>
    </row>
    <row r="12" spans="1:10" hidden="1" x14ac:dyDescent="0.45">
      <c r="A12" t="s">
        <v>61</v>
      </c>
      <c r="B12" s="4"/>
      <c r="C12" s="5" t="e">
        <f>#REF!</f>
        <v>#REF!</v>
      </c>
      <c r="D12" s="5" t="e">
        <f>#REF!</f>
        <v>#REF!</v>
      </c>
      <c r="E12" s="5" t="e">
        <f>#REF!</f>
        <v>#REF!</v>
      </c>
      <c r="F12" s="5" t="e">
        <f>#REF!</f>
        <v>#REF!</v>
      </c>
      <c r="G12" s="6" t="e">
        <f>#REF!</f>
        <v>#REF!</v>
      </c>
      <c r="J12" s="59"/>
    </row>
    <row r="13" spans="1:10" hidden="1" x14ac:dyDescent="0.45">
      <c r="A13" t="s">
        <v>62</v>
      </c>
      <c r="C13" s="7" t="s">
        <v>68</v>
      </c>
      <c r="D13" s="7" t="s">
        <v>68</v>
      </c>
      <c r="E13" s="7" t="s">
        <v>68</v>
      </c>
      <c r="F13" s="7"/>
      <c r="G13" s="7" t="s">
        <v>68</v>
      </c>
    </row>
    <row r="14" spans="1:10" hidden="1" x14ac:dyDescent="0.45">
      <c r="A14" t="s">
        <v>69</v>
      </c>
      <c r="C14" s="7" t="s">
        <v>68</v>
      </c>
      <c r="D14" s="7" t="s">
        <v>68</v>
      </c>
      <c r="E14" s="7" t="s">
        <v>68</v>
      </c>
      <c r="F14" s="7"/>
      <c r="G14" s="7" t="s">
        <v>68</v>
      </c>
    </row>
    <row r="20" spans="1:7" ht="14.65" thickBot="1" x14ac:dyDescent="0.5"/>
    <row r="21" spans="1:7" x14ac:dyDescent="0.45">
      <c r="A21" s="60" t="s">
        <v>148</v>
      </c>
      <c r="B21" s="61"/>
      <c r="C21" s="61"/>
      <c r="D21" s="61"/>
      <c r="E21" s="61"/>
      <c r="F21" s="61"/>
      <c r="G21" s="62"/>
    </row>
    <row r="22" spans="1:7" x14ac:dyDescent="0.45">
      <c r="A22" s="63" t="s">
        <v>53</v>
      </c>
      <c r="B22" s="64"/>
      <c r="C22" s="196" t="s">
        <v>54</v>
      </c>
      <c r="D22" s="196"/>
      <c r="E22" s="196"/>
      <c r="F22" s="196"/>
      <c r="G22" s="197"/>
    </row>
    <row r="23" spans="1:7" x14ac:dyDescent="0.45">
      <c r="A23" s="63" t="s">
        <v>55</v>
      </c>
      <c r="B23" s="64"/>
      <c r="C23" s="65" t="s">
        <v>56</v>
      </c>
      <c r="D23" s="65" t="s">
        <v>57</v>
      </c>
      <c r="E23" s="65" t="s">
        <v>58</v>
      </c>
      <c r="F23" s="65" t="s">
        <v>59</v>
      </c>
      <c r="G23" s="66" t="s">
        <v>60</v>
      </c>
    </row>
    <row r="24" spans="1:7" x14ac:dyDescent="0.45">
      <c r="A24" s="67" t="s">
        <v>61</v>
      </c>
      <c r="B24" s="68"/>
      <c r="C24" s="135">
        <v>4.6899869932982279E-2</v>
      </c>
      <c r="D24" s="135">
        <v>7.8792541200961241E-2</v>
      </c>
      <c r="E24" s="135">
        <v>1.7776290454605973E-3</v>
      </c>
      <c r="F24" s="135">
        <v>4.6527641870852628E-2</v>
      </c>
      <c r="G24" s="136">
        <v>283.89863366063861</v>
      </c>
    </row>
    <row r="25" spans="1:7" x14ac:dyDescent="0.45">
      <c r="A25" s="67" t="s">
        <v>62</v>
      </c>
      <c r="B25" s="68"/>
      <c r="C25" s="69"/>
      <c r="D25" s="69"/>
      <c r="E25" s="69"/>
      <c r="F25" s="69"/>
      <c r="G25" s="70"/>
    </row>
    <row r="26" spans="1:7" x14ac:dyDescent="0.45">
      <c r="A26" s="67"/>
      <c r="B26" s="71"/>
      <c r="C26" s="72"/>
      <c r="D26" s="72"/>
      <c r="E26" s="72"/>
      <c r="F26" s="72"/>
      <c r="G26" s="70"/>
    </row>
    <row r="27" spans="1:7" x14ac:dyDescent="0.45">
      <c r="A27" s="67"/>
      <c r="B27" s="71"/>
      <c r="C27" s="72"/>
      <c r="D27" s="72"/>
      <c r="E27" s="72"/>
      <c r="F27" s="72"/>
      <c r="G27" s="70"/>
    </row>
    <row r="28" spans="1:7" x14ac:dyDescent="0.45">
      <c r="A28" s="63" t="s">
        <v>63</v>
      </c>
      <c r="B28" s="71"/>
      <c r="C28" s="72"/>
      <c r="D28" s="72"/>
      <c r="E28" s="72"/>
      <c r="F28" s="72"/>
      <c r="G28" s="70"/>
    </row>
    <row r="29" spans="1:7" x14ac:dyDescent="0.45">
      <c r="A29" s="63" t="s">
        <v>55</v>
      </c>
      <c r="B29" s="64"/>
      <c r="C29" s="65" t="s">
        <v>64</v>
      </c>
      <c r="D29" s="65" t="s">
        <v>65</v>
      </c>
      <c r="E29" s="65" t="s">
        <v>66</v>
      </c>
      <c r="F29" s="65" t="s">
        <v>59</v>
      </c>
      <c r="G29" s="73" t="s">
        <v>67</v>
      </c>
    </row>
    <row r="30" spans="1:7" x14ac:dyDescent="0.45">
      <c r="A30" s="67" t="s">
        <v>61</v>
      </c>
      <c r="B30" s="68"/>
      <c r="C30" s="69">
        <v>0</v>
      </c>
      <c r="D30" s="69">
        <v>0</v>
      </c>
      <c r="E30" s="69">
        <v>0</v>
      </c>
      <c r="F30" s="69">
        <v>4.475001282539192E-2</v>
      </c>
      <c r="G30" s="70">
        <v>0</v>
      </c>
    </row>
    <row r="31" spans="1:7" x14ac:dyDescent="0.45">
      <c r="A31" s="67" t="s">
        <v>62</v>
      </c>
      <c r="B31" s="71"/>
      <c r="C31" s="72" t="s">
        <v>68</v>
      </c>
      <c r="D31" s="72" t="s">
        <v>68</v>
      </c>
      <c r="E31" s="72" t="s">
        <v>68</v>
      </c>
      <c r="F31" s="72"/>
      <c r="G31" s="74" t="s">
        <v>68</v>
      </c>
    </row>
    <row r="32" spans="1:7" ht="14.65" thickBot="1" x14ac:dyDescent="0.5">
      <c r="A32" s="75" t="s">
        <v>69</v>
      </c>
      <c r="B32" s="76"/>
      <c r="C32" s="77" t="s">
        <v>68</v>
      </c>
      <c r="D32" s="77" t="s">
        <v>68</v>
      </c>
      <c r="E32" s="77" t="s">
        <v>68</v>
      </c>
      <c r="F32" s="77"/>
      <c r="G32" s="78" t="s">
        <v>68</v>
      </c>
    </row>
    <row r="34" spans="1:3" x14ac:dyDescent="0.45">
      <c r="A34" t="s">
        <v>146</v>
      </c>
    </row>
    <row r="35" spans="1:3" x14ac:dyDescent="0.45">
      <c r="A35" t="s">
        <v>0</v>
      </c>
    </row>
    <row r="36" spans="1:3" x14ac:dyDescent="0.45">
      <c r="A36" t="s">
        <v>118</v>
      </c>
    </row>
    <row r="37" spans="1:3" x14ac:dyDescent="0.45">
      <c r="A37" t="s">
        <v>147</v>
      </c>
    </row>
    <row r="38" spans="1:3" x14ac:dyDescent="0.45">
      <c r="A38" t="s">
        <v>1</v>
      </c>
    </row>
    <row r="39" spans="1:3" x14ac:dyDescent="0.45">
      <c r="A39" t="s">
        <v>2</v>
      </c>
    </row>
    <row r="40" spans="1:3" x14ac:dyDescent="0.45">
      <c r="A40" t="s">
        <v>3</v>
      </c>
    </row>
    <row r="41" spans="1:3" x14ac:dyDescent="0.45">
      <c r="A41" t="s">
        <v>198</v>
      </c>
    </row>
    <row r="42" spans="1:3" s="134" customFormat="1" x14ac:dyDescent="0.45"/>
    <row r="43" spans="1:3" x14ac:dyDescent="0.45">
      <c r="A43" s="137" t="s">
        <v>199</v>
      </c>
      <c r="B43" s="92">
        <v>0.86</v>
      </c>
      <c r="C43" s="137" t="s">
        <v>200</v>
      </c>
    </row>
    <row r="44" spans="1:3" x14ac:dyDescent="0.45">
      <c r="A44" s="137" t="s">
        <v>201</v>
      </c>
      <c r="B44" s="92">
        <v>0.14000000000000001</v>
      </c>
      <c r="C44" s="137"/>
    </row>
  </sheetData>
  <sheetProtection algorithmName="SHA-512" hashValue="LgsbV8nWT6h8l6HEgs0sndonwYmKJhE37XlTe0lOU9ILpVeKb2LzpBlwWExLiiHjCCkGtAIPgYgnxcXQd3nX1g==" saltValue="dU8dz1cfMytx+lxUtNtG3w==" spinCount="100000" sheet="1" objects="1" scenarios="1"/>
  <mergeCells count="2">
    <mergeCell ref="C4:G4"/>
    <mergeCell ref="C22:G22"/>
  </mergeCells>
  <pageMargins left="0.7" right="0.7" top="0.75" bottom="0.75" header="0.3" footer="0.3"/>
  <customProperties>
    <customPr name="f7bed6e7a"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8C990-E0D8-4776-9156-9405E32FCE57}">
  <sheetPr codeName="Sheet5"/>
  <dimension ref="A1:BN45"/>
  <sheetViews>
    <sheetView workbookViewId="0">
      <selection activeCell="H49" sqref="H49"/>
    </sheetView>
  </sheetViews>
  <sheetFormatPr defaultRowHeight="14.25" x14ac:dyDescent="0.45"/>
  <cols>
    <col min="1" max="1" width="9.265625" customWidth="1"/>
    <col min="2" max="2" width="15.265625" customWidth="1"/>
    <col min="3" max="3" width="18.19921875" customWidth="1"/>
    <col min="4" max="4" width="13.19921875" customWidth="1"/>
    <col min="7" max="7" width="12.796875" customWidth="1"/>
    <col min="10" max="10" width="14" customWidth="1"/>
    <col min="11" max="11" width="12.796875" customWidth="1"/>
    <col min="12" max="12" width="13.265625" customWidth="1"/>
    <col min="13" max="13" width="13.53125" customWidth="1"/>
    <col min="14" max="14" width="15.53125" customWidth="1"/>
    <col min="15" max="15" width="14.46484375" customWidth="1"/>
    <col min="16" max="16" width="14.796875" customWidth="1"/>
    <col min="17" max="17" width="15.19921875" customWidth="1"/>
    <col min="18" max="18" width="15.265625" customWidth="1"/>
    <col min="19" max="19" width="15.46484375" customWidth="1"/>
    <col min="20" max="20" width="15.19921875" customWidth="1"/>
    <col min="21" max="21" width="15" customWidth="1"/>
    <col min="22" max="22" width="13.796875" customWidth="1"/>
    <col min="23" max="23" width="14.265625" customWidth="1"/>
    <col min="24" max="24" width="14.53125" customWidth="1"/>
    <col min="25" max="25" width="14.73046875" customWidth="1"/>
    <col min="26" max="26" width="14.796875" customWidth="1"/>
    <col min="27" max="27" width="14.53125" customWidth="1"/>
    <col min="28" max="28" width="13.73046875" customWidth="1"/>
    <col min="29" max="29" width="12.53125" customWidth="1"/>
    <col min="30" max="30" width="13" customWidth="1"/>
    <col min="31" max="31" width="13.265625" customWidth="1"/>
    <col min="32" max="32" width="13.53125" customWidth="1"/>
    <col min="33" max="33" width="12.46484375" customWidth="1"/>
    <col min="34" max="34" width="12.796875" customWidth="1"/>
    <col min="35" max="35" width="13.19921875" customWidth="1"/>
    <col min="36" max="36" width="14" customWidth="1"/>
    <col min="37" max="37" width="12.796875" customWidth="1"/>
    <col min="38" max="38" width="13.265625" customWidth="1"/>
    <col min="39" max="39" width="13.53125" customWidth="1"/>
    <col min="40" max="40" width="14" customWidth="1"/>
    <col min="41" max="41" width="12.796875" customWidth="1"/>
    <col min="42" max="42" width="13.265625" customWidth="1"/>
    <col min="43" max="43" width="13.53125" customWidth="1"/>
    <col min="44" max="44" width="13.73046875" customWidth="1"/>
    <col min="45" max="45" width="16.53125" customWidth="1"/>
    <col min="46" max="46" width="16.19921875" customWidth="1"/>
    <col min="47" max="47" width="16.46484375" customWidth="1"/>
    <col min="48" max="48" width="13.53125" customWidth="1"/>
    <col min="49" max="49" width="13.796875" customWidth="1"/>
    <col min="50" max="50" width="12.73046875" customWidth="1"/>
    <col min="51" max="51" width="13.19921875" customWidth="1"/>
    <col min="52" max="52" width="13.46484375" customWidth="1"/>
    <col min="53" max="53" width="13.53125" customWidth="1"/>
    <col min="54" max="54" width="16.46484375" customWidth="1"/>
    <col min="55" max="55" width="16" customWidth="1"/>
    <col min="56" max="56" width="16.265625" customWidth="1"/>
    <col min="57" max="57" width="13.46484375" customWidth="1"/>
    <col min="58" max="58" width="12.73046875" customWidth="1"/>
    <col min="59" max="59" width="11.53125" customWidth="1"/>
    <col min="60" max="60" width="12" customWidth="1"/>
    <col min="61" max="61" width="12.265625" customWidth="1"/>
    <col min="62" max="62" width="13.53125" customWidth="1"/>
    <col min="63" max="63" width="12.46484375" customWidth="1"/>
    <col min="64" max="64" width="12.796875" customWidth="1"/>
    <col min="65" max="65" width="13.19921875" customWidth="1"/>
    <col min="66" max="66" width="19.265625" customWidth="1"/>
  </cols>
  <sheetData>
    <row r="1" spans="1:66" x14ac:dyDescent="0.45">
      <c r="A1" t="s">
        <v>146</v>
      </c>
    </row>
    <row r="2" spans="1:66" x14ac:dyDescent="0.45">
      <c r="A2" t="s">
        <v>0</v>
      </c>
    </row>
    <row r="3" spans="1:66" x14ac:dyDescent="0.45">
      <c r="A3" t="s">
        <v>118</v>
      </c>
    </row>
    <row r="4" spans="1:66" x14ac:dyDescent="0.45">
      <c r="A4" t="s">
        <v>147</v>
      </c>
    </row>
    <row r="5" spans="1:66" x14ac:dyDescent="0.45">
      <c r="A5" t="s">
        <v>1</v>
      </c>
    </row>
    <row r="6" spans="1:66" x14ac:dyDescent="0.45">
      <c r="A6" t="s">
        <v>2</v>
      </c>
    </row>
    <row r="7" spans="1:66" x14ac:dyDescent="0.45">
      <c r="A7" t="s">
        <v>3</v>
      </c>
    </row>
    <row r="9" spans="1:66" x14ac:dyDescent="0.45">
      <c r="A9" t="s">
        <v>4</v>
      </c>
      <c r="B9" t="s">
        <v>111</v>
      </c>
      <c r="C9" t="s">
        <v>112</v>
      </c>
      <c r="D9" t="s">
        <v>113</v>
      </c>
      <c r="E9" t="s">
        <v>5</v>
      </c>
      <c r="F9" t="s">
        <v>6</v>
      </c>
      <c r="G9" t="s">
        <v>7</v>
      </c>
      <c r="H9" t="s">
        <v>8</v>
      </c>
      <c r="I9" t="s">
        <v>9</v>
      </c>
      <c r="J9" t="s">
        <v>26</v>
      </c>
      <c r="K9" t="s">
        <v>27</v>
      </c>
      <c r="L9" t="s">
        <v>28</v>
      </c>
      <c r="M9" t="s">
        <v>29</v>
      </c>
      <c r="N9" t="s">
        <v>119</v>
      </c>
      <c r="O9" t="s">
        <v>120</v>
      </c>
      <c r="P9" t="s">
        <v>121</v>
      </c>
      <c r="Q9" t="s">
        <v>122</v>
      </c>
      <c r="R9" t="s">
        <v>123</v>
      </c>
      <c r="S9" t="s">
        <v>124</v>
      </c>
      <c r="T9" t="s">
        <v>125</v>
      </c>
      <c r="U9" t="s">
        <v>34</v>
      </c>
      <c r="V9" t="s">
        <v>35</v>
      </c>
      <c r="W9" t="s">
        <v>36</v>
      </c>
      <c r="X9" t="s">
        <v>37</v>
      </c>
      <c r="Y9" t="s">
        <v>38</v>
      </c>
      <c r="Z9" t="s">
        <v>39</v>
      </c>
      <c r="AA9" t="s">
        <v>40</v>
      </c>
      <c r="AB9" t="s">
        <v>30</v>
      </c>
      <c r="AC9" t="s">
        <v>31</v>
      </c>
      <c r="AD9" t="s">
        <v>32</v>
      </c>
      <c r="AE9" t="s">
        <v>33</v>
      </c>
      <c r="AF9" t="s">
        <v>114</v>
      </c>
      <c r="AG9" t="s">
        <v>115</v>
      </c>
      <c r="AH9" t="s">
        <v>116</v>
      </c>
      <c r="AI9" t="s">
        <v>117</v>
      </c>
      <c r="AJ9" t="s">
        <v>126</v>
      </c>
      <c r="AK9" t="s">
        <v>127</v>
      </c>
      <c r="AL9" t="s">
        <v>128</v>
      </c>
      <c r="AM9" t="s">
        <v>129</v>
      </c>
      <c r="AN9" t="s">
        <v>10</v>
      </c>
      <c r="AO9" t="s">
        <v>11</v>
      </c>
      <c r="AP9" t="s">
        <v>12</v>
      </c>
      <c r="AQ9" t="s">
        <v>13</v>
      </c>
      <c r="AR9" t="s">
        <v>14</v>
      </c>
      <c r="AS9" t="s">
        <v>130</v>
      </c>
      <c r="AT9" t="s">
        <v>131</v>
      </c>
      <c r="AU9" t="s">
        <v>132</v>
      </c>
      <c r="AV9" t="s">
        <v>15</v>
      </c>
      <c r="AW9" t="s">
        <v>16</v>
      </c>
      <c r="AX9" t="s">
        <v>17</v>
      </c>
      <c r="AY9" t="s">
        <v>18</v>
      </c>
      <c r="AZ9" t="s">
        <v>19</v>
      </c>
      <c r="BA9" t="s">
        <v>20</v>
      </c>
      <c r="BB9" t="s">
        <v>133</v>
      </c>
      <c r="BC9" t="s">
        <v>134</v>
      </c>
      <c r="BD9" t="s">
        <v>135</v>
      </c>
      <c r="BE9" t="s">
        <v>21</v>
      </c>
      <c r="BF9" t="s">
        <v>22</v>
      </c>
      <c r="BG9" t="s">
        <v>23</v>
      </c>
      <c r="BH9" t="s">
        <v>24</v>
      </c>
      <c r="BI9" t="s">
        <v>25</v>
      </c>
      <c r="BJ9" t="s">
        <v>136</v>
      </c>
      <c r="BK9" t="s">
        <v>137</v>
      </c>
      <c r="BL9" t="s">
        <v>138</v>
      </c>
      <c r="BM9" t="s">
        <v>139</v>
      </c>
      <c r="BN9" t="s">
        <v>140</v>
      </c>
    </row>
    <row r="10" spans="1:66" x14ac:dyDescent="0.45">
      <c r="A10" t="s">
        <v>141</v>
      </c>
      <c r="B10">
        <v>2021</v>
      </c>
      <c r="C10" t="s">
        <v>41</v>
      </c>
      <c r="D10" t="s">
        <v>142</v>
      </c>
      <c r="E10" t="s">
        <v>142</v>
      </c>
      <c r="F10" t="s">
        <v>144</v>
      </c>
      <c r="G10">
        <v>29081.047702380602</v>
      </c>
      <c r="H10">
        <v>1067676.1874047399</v>
      </c>
      <c r="I10">
        <v>136215.55878726201</v>
      </c>
      <c r="J10">
        <v>0.122793188025414</v>
      </c>
      <c r="K10">
        <v>0</v>
      </c>
      <c r="L10">
        <v>0</v>
      </c>
      <c r="M10">
        <v>0.122793188025414</v>
      </c>
      <c r="N10">
        <v>1.05586553618387E-2</v>
      </c>
      <c r="O10">
        <v>0</v>
      </c>
      <c r="P10">
        <v>0</v>
      </c>
      <c r="Q10">
        <v>1.05586553618387E-2</v>
      </c>
      <c r="R10">
        <v>2.3538230755617501E-3</v>
      </c>
      <c r="S10">
        <v>1.8536356720048702E-2</v>
      </c>
      <c r="T10">
        <v>3.1448835157449201E-2</v>
      </c>
      <c r="U10">
        <v>1.10360709039618E-2</v>
      </c>
      <c r="V10">
        <v>0</v>
      </c>
      <c r="W10">
        <v>0</v>
      </c>
      <c r="X10">
        <v>1.10360709039618E-2</v>
      </c>
      <c r="Y10">
        <v>9.4152923022470004E-3</v>
      </c>
      <c r="Z10">
        <v>4.32514990134472E-2</v>
      </c>
      <c r="AA10">
        <v>6.3702862219656001E-2</v>
      </c>
      <c r="AB10">
        <v>252.19848130346301</v>
      </c>
      <c r="AC10">
        <v>0</v>
      </c>
      <c r="AD10">
        <v>0</v>
      </c>
      <c r="AE10">
        <v>252.19848130346301</v>
      </c>
      <c r="AF10">
        <v>9.7774693602407405E-4</v>
      </c>
      <c r="AG10">
        <v>0</v>
      </c>
      <c r="AH10">
        <v>0</v>
      </c>
      <c r="AI10">
        <v>9.7774693602407405E-4</v>
      </c>
      <c r="AJ10">
        <v>3.9642089190267397E-2</v>
      </c>
      <c r="AK10">
        <v>0</v>
      </c>
      <c r="AL10">
        <v>0</v>
      </c>
      <c r="AM10">
        <v>3.9642089190267397E-2</v>
      </c>
      <c r="AN10">
        <v>2.10503158714027E-2</v>
      </c>
      <c r="AO10">
        <v>0</v>
      </c>
      <c r="AP10">
        <v>0</v>
      </c>
      <c r="AQ10">
        <v>2.10503158714027E-2</v>
      </c>
      <c r="AR10">
        <v>0</v>
      </c>
      <c r="AS10">
        <v>0</v>
      </c>
      <c r="AT10">
        <v>0</v>
      </c>
      <c r="AU10">
        <v>0</v>
      </c>
      <c r="AV10">
        <v>2.10503158714027E-2</v>
      </c>
      <c r="AW10">
        <v>2.3964385099502099E-2</v>
      </c>
      <c r="AX10">
        <v>0</v>
      </c>
      <c r="AY10">
        <v>0</v>
      </c>
      <c r="AZ10">
        <v>2.3964385099502099E-2</v>
      </c>
      <c r="BA10">
        <v>0</v>
      </c>
      <c r="BB10">
        <v>0</v>
      </c>
      <c r="BC10">
        <v>0</v>
      </c>
      <c r="BD10">
        <v>0</v>
      </c>
      <c r="BE10">
        <v>2.3964385099502099E-2</v>
      </c>
      <c r="BF10">
        <v>0.28624586030640897</v>
      </c>
      <c r="BG10">
        <v>0</v>
      </c>
      <c r="BH10">
        <v>0</v>
      </c>
      <c r="BI10">
        <v>0.28624586030640897</v>
      </c>
      <c r="BJ10">
        <v>2.3841826109520401E-3</v>
      </c>
      <c r="BK10">
        <v>0</v>
      </c>
      <c r="BL10">
        <v>0</v>
      </c>
      <c r="BM10">
        <v>2.3841826109520401E-3</v>
      </c>
      <c r="BN10">
        <v>22.476692926295399</v>
      </c>
    </row>
    <row r="11" spans="1:66" x14ac:dyDescent="0.45">
      <c r="A11" t="s">
        <v>141</v>
      </c>
      <c r="B11">
        <v>2021</v>
      </c>
      <c r="C11" t="s">
        <v>42</v>
      </c>
      <c r="D11" t="s">
        <v>142</v>
      </c>
      <c r="E11" t="s">
        <v>142</v>
      </c>
      <c r="F11" t="s">
        <v>144</v>
      </c>
      <c r="G11">
        <v>195.091859489277</v>
      </c>
      <c r="H11">
        <v>3260.4952139361199</v>
      </c>
      <c r="I11">
        <v>648.562377022193</v>
      </c>
      <c r="J11">
        <v>4.2121655201807001E-3</v>
      </c>
      <c r="K11">
        <v>0</v>
      </c>
      <c r="L11">
        <v>0</v>
      </c>
      <c r="M11">
        <v>4.2121655201807001E-3</v>
      </c>
      <c r="N11">
        <v>5.6071382952338098E-4</v>
      </c>
      <c r="O11">
        <v>0</v>
      </c>
      <c r="P11">
        <v>0</v>
      </c>
      <c r="Q11">
        <v>5.6071382952338098E-4</v>
      </c>
      <c r="R11">
        <v>7.1881615070732398E-6</v>
      </c>
      <c r="S11">
        <v>5.6606771868201699E-5</v>
      </c>
      <c r="T11">
        <v>6.24508762898656E-4</v>
      </c>
      <c r="U11">
        <v>5.8606682076366005E-4</v>
      </c>
      <c r="V11">
        <v>0</v>
      </c>
      <c r="W11">
        <v>0</v>
      </c>
      <c r="X11">
        <v>5.8606682076366005E-4</v>
      </c>
      <c r="Y11">
        <v>2.8752646028292898E-5</v>
      </c>
      <c r="Z11">
        <v>1.3208246769247001E-4</v>
      </c>
      <c r="AA11">
        <v>7.4690193448442399E-4</v>
      </c>
      <c r="AB11">
        <v>1.54250964158106</v>
      </c>
      <c r="AC11">
        <v>0</v>
      </c>
      <c r="AD11">
        <v>0</v>
      </c>
      <c r="AE11">
        <v>1.54250964158106</v>
      </c>
      <c r="AF11">
        <v>3.4312284866438001E-5</v>
      </c>
      <c r="AG11">
        <v>0</v>
      </c>
      <c r="AH11">
        <v>0</v>
      </c>
      <c r="AI11">
        <v>3.4312284866438001E-5</v>
      </c>
      <c r="AJ11">
        <v>2.4246103494503501E-4</v>
      </c>
      <c r="AK11">
        <v>0</v>
      </c>
      <c r="AL11">
        <v>0</v>
      </c>
      <c r="AM11">
        <v>2.4246103494503501E-4</v>
      </c>
      <c r="AN11">
        <v>7.3872329137146596E-4</v>
      </c>
      <c r="AO11">
        <v>0</v>
      </c>
      <c r="AP11">
        <v>0</v>
      </c>
      <c r="AQ11">
        <v>7.3872329137146596E-4</v>
      </c>
      <c r="AR11">
        <v>0</v>
      </c>
      <c r="AS11">
        <v>0</v>
      </c>
      <c r="AT11">
        <v>0</v>
      </c>
      <c r="AU11">
        <v>0</v>
      </c>
      <c r="AV11">
        <v>7.3872329137146596E-4</v>
      </c>
      <c r="AW11">
        <v>8.40987353564966E-4</v>
      </c>
      <c r="AX11">
        <v>0</v>
      </c>
      <c r="AY11">
        <v>0</v>
      </c>
      <c r="AZ11">
        <v>8.40987353564966E-4</v>
      </c>
      <c r="BA11">
        <v>0</v>
      </c>
      <c r="BB11">
        <v>0</v>
      </c>
      <c r="BC11">
        <v>0</v>
      </c>
      <c r="BD11">
        <v>0</v>
      </c>
      <c r="BE11">
        <v>8.40987353564966E-4</v>
      </c>
      <c r="BF11">
        <v>4.3938224567742802E-3</v>
      </c>
      <c r="BG11">
        <v>0</v>
      </c>
      <c r="BH11">
        <v>0</v>
      </c>
      <c r="BI11">
        <v>4.3938224567742802E-3</v>
      </c>
      <c r="BJ11">
        <v>1.45822633255997E-5</v>
      </c>
      <c r="BK11">
        <v>0</v>
      </c>
      <c r="BL11">
        <v>0</v>
      </c>
      <c r="BM11">
        <v>1.45822633255997E-5</v>
      </c>
      <c r="BN11">
        <v>0.137473133741632</v>
      </c>
    </row>
    <row r="12" spans="1:66" x14ac:dyDescent="0.45">
      <c r="A12" t="s">
        <v>141</v>
      </c>
      <c r="B12">
        <v>2021</v>
      </c>
      <c r="C12" t="s">
        <v>43</v>
      </c>
      <c r="D12" t="s">
        <v>142</v>
      </c>
      <c r="E12" t="s">
        <v>142</v>
      </c>
      <c r="F12" t="s">
        <v>144</v>
      </c>
      <c r="G12">
        <v>6102.49549950252</v>
      </c>
      <c r="H12">
        <v>242192.02581061501</v>
      </c>
      <c r="I12">
        <v>29908.022474224301</v>
      </c>
      <c r="J12">
        <v>1.2212225856587501E-2</v>
      </c>
      <c r="K12">
        <v>0</v>
      </c>
      <c r="L12">
        <v>0</v>
      </c>
      <c r="M12">
        <v>1.2212225856587501E-2</v>
      </c>
      <c r="N12">
        <v>1.3758766015381199E-3</v>
      </c>
      <c r="O12">
        <v>0</v>
      </c>
      <c r="P12">
        <v>0</v>
      </c>
      <c r="Q12">
        <v>1.3758766015381199E-3</v>
      </c>
      <c r="R12">
        <v>5.3394201893346496E-4</v>
      </c>
      <c r="S12">
        <v>4.2047933991010301E-3</v>
      </c>
      <c r="T12">
        <v>6.1146120195726197E-3</v>
      </c>
      <c r="U12">
        <v>1.43808763609768E-3</v>
      </c>
      <c r="V12">
        <v>0</v>
      </c>
      <c r="W12">
        <v>0</v>
      </c>
      <c r="X12">
        <v>1.43808763609768E-3</v>
      </c>
      <c r="Y12">
        <v>2.1357680757338598E-3</v>
      </c>
      <c r="Z12">
        <v>9.8111845979024104E-3</v>
      </c>
      <c r="AA12">
        <v>1.3385040309733901E-2</v>
      </c>
      <c r="AB12">
        <v>77.927155107918196</v>
      </c>
      <c r="AC12">
        <v>0</v>
      </c>
      <c r="AD12">
        <v>0</v>
      </c>
      <c r="AE12">
        <v>77.927155107918196</v>
      </c>
      <c r="AF12">
        <v>1.9266891553665501E-4</v>
      </c>
      <c r="AG12">
        <v>0</v>
      </c>
      <c r="AH12">
        <v>0</v>
      </c>
      <c r="AI12">
        <v>1.9266891553665501E-4</v>
      </c>
      <c r="AJ12">
        <v>1.2249063583434999E-2</v>
      </c>
      <c r="AK12">
        <v>0</v>
      </c>
      <c r="AL12">
        <v>0</v>
      </c>
      <c r="AM12">
        <v>1.2249063583434999E-2</v>
      </c>
      <c r="AN12">
        <v>4.1480483151801299E-3</v>
      </c>
      <c r="AO12">
        <v>0</v>
      </c>
      <c r="AP12">
        <v>0</v>
      </c>
      <c r="AQ12">
        <v>4.1480483151801299E-3</v>
      </c>
      <c r="AR12">
        <v>0</v>
      </c>
      <c r="AS12">
        <v>0</v>
      </c>
      <c r="AT12">
        <v>0</v>
      </c>
      <c r="AU12">
        <v>0</v>
      </c>
      <c r="AV12">
        <v>4.1480483151801299E-3</v>
      </c>
      <c r="AW12">
        <v>4.7222772258425898E-3</v>
      </c>
      <c r="AX12">
        <v>0</v>
      </c>
      <c r="AY12">
        <v>0</v>
      </c>
      <c r="AZ12">
        <v>4.7222772258425898E-3</v>
      </c>
      <c r="BA12">
        <v>0</v>
      </c>
      <c r="BB12">
        <v>0</v>
      </c>
      <c r="BC12">
        <v>0</v>
      </c>
      <c r="BD12">
        <v>0</v>
      </c>
      <c r="BE12">
        <v>4.7222772258425898E-3</v>
      </c>
      <c r="BF12">
        <v>3.6132522749987801E-2</v>
      </c>
      <c r="BG12">
        <v>0</v>
      </c>
      <c r="BH12">
        <v>0</v>
      </c>
      <c r="BI12">
        <v>3.6132522749987801E-2</v>
      </c>
      <c r="BJ12">
        <v>7.3669185939982597E-4</v>
      </c>
      <c r="BK12">
        <v>0</v>
      </c>
      <c r="BL12">
        <v>0</v>
      </c>
      <c r="BM12">
        <v>7.3669185939982597E-4</v>
      </c>
      <c r="BN12">
        <v>6.9451042168365902</v>
      </c>
    </row>
    <row r="13" spans="1:66" x14ac:dyDescent="0.45">
      <c r="A13" t="s">
        <v>141</v>
      </c>
      <c r="B13">
        <v>2022</v>
      </c>
      <c r="C13" t="s">
        <v>41</v>
      </c>
      <c r="D13" t="s">
        <v>142</v>
      </c>
      <c r="E13" t="s">
        <v>142</v>
      </c>
      <c r="F13" t="s">
        <v>144</v>
      </c>
      <c r="G13">
        <v>30412.668210026</v>
      </c>
      <c r="H13">
        <v>1098265.5263318</v>
      </c>
      <c r="I13">
        <v>142471.45320598601</v>
      </c>
      <c r="J13">
        <v>0.104932759643468</v>
      </c>
      <c r="K13">
        <v>0</v>
      </c>
      <c r="L13">
        <v>0</v>
      </c>
      <c r="M13">
        <v>0.104932759643468</v>
      </c>
      <c r="N13">
        <v>9.3937485832744499E-3</v>
      </c>
      <c r="O13">
        <v>0</v>
      </c>
      <c r="P13">
        <v>0</v>
      </c>
      <c r="Q13">
        <v>9.3937485832744499E-3</v>
      </c>
      <c r="R13">
        <v>2.4212610241477498E-3</v>
      </c>
      <c r="S13">
        <v>1.9067430565163499E-2</v>
      </c>
      <c r="T13">
        <v>3.08824401725857E-2</v>
      </c>
      <c r="U13">
        <v>9.8184922100681398E-3</v>
      </c>
      <c r="V13">
        <v>0</v>
      </c>
      <c r="W13">
        <v>0</v>
      </c>
      <c r="X13">
        <v>9.8184922100681398E-3</v>
      </c>
      <c r="Y13">
        <v>9.6850440965910098E-3</v>
      </c>
      <c r="Z13">
        <v>4.4490671318714897E-2</v>
      </c>
      <c r="AA13">
        <v>6.3994207625374097E-2</v>
      </c>
      <c r="AB13">
        <v>253.07987224704499</v>
      </c>
      <c r="AC13">
        <v>0</v>
      </c>
      <c r="AD13">
        <v>0</v>
      </c>
      <c r="AE13">
        <v>253.07987224704499</v>
      </c>
      <c r="AF13">
        <v>8.9357132454138098E-4</v>
      </c>
      <c r="AG13">
        <v>0</v>
      </c>
      <c r="AH13">
        <v>0</v>
      </c>
      <c r="AI13">
        <v>8.9357132454138098E-4</v>
      </c>
      <c r="AJ13">
        <v>3.9780631572506699E-2</v>
      </c>
      <c r="AK13">
        <v>0</v>
      </c>
      <c r="AL13">
        <v>0</v>
      </c>
      <c r="AM13">
        <v>3.9780631572506699E-2</v>
      </c>
      <c r="AN13">
        <v>1.9238064515663799E-2</v>
      </c>
      <c r="AO13">
        <v>0</v>
      </c>
      <c r="AP13">
        <v>0</v>
      </c>
      <c r="AQ13">
        <v>1.9238064515663799E-2</v>
      </c>
      <c r="AR13">
        <v>0</v>
      </c>
      <c r="AS13">
        <v>0</v>
      </c>
      <c r="AT13">
        <v>0</v>
      </c>
      <c r="AU13">
        <v>0</v>
      </c>
      <c r="AV13">
        <v>1.9238064515663799E-2</v>
      </c>
      <c r="AW13">
        <v>2.1901257417650099E-2</v>
      </c>
      <c r="AX13">
        <v>0</v>
      </c>
      <c r="AY13">
        <v>0</v>
      </c>
      <c r="AZ13">
        <v>2.1901257417650099E-2</v>
      </c>
      <c r="BA13">
        <v>0</v>
      </c>
      <c r="BB13">
        <v>0</v>
      </c>
      <c r="BC13">
        <v>0</v>
      </c>
      <c r="BD13">
        <v>0</v>
      </c>
      <c r="BE13">
        <v>2.1901257417650099E-2</v>
      </c>
      <c r="BF13">
        <v>0.27737229331209101</v>
      </c>
      <c r="BG13">
        <v>0</v>
      </c>
      <c r="BH13">
        <v>0</v>
      </c>
      <c r="BI13">
        <v>0.27737229331209101</v>
      </c>
      <c r="BJ13">
        <v>2.3925149250495501E-3</v>
      </c>
      <c r="BK13">
        <v>0</v>
      </c>
      <c r="BL13">
        <v>0</v>
      </c>
      <c r="BM13">
        <v>2.3925149250495501E-3</v>
      </c>
      <c r="BN13">
        <v>22.555245158190299</v>
      </c>
    </row>
    <row r="14" spans="1:66" x14ac:dyDescent="0.45">
      <c r="A14" t="s">
        <v>141</v>
      </c>
      <c r="B14">
        <v>2022</v>
      </c>
      <c r="C14" t="s">
        <v>42</v>
      </c>
      <c r="D14" t="s">
        <v>142</v>
      </c>
      <c r="E14" t="s">
        <v>142</v>
      </c>
      <c r="F14" t="s">
        <v>144</v>
      </c>
      <c r="G14">
        <v>179.62745804199699</v>
      </c>
      <c r="H14">
        <v>2983.8990596275999</v>
      </c>
      <c r="I14">
        <v>594.98204699807604</v>
      </c>
      <c r="J14">
        <v>3.6094492619217098E-3</v>
      </c>
      <c r="K14">
        <v>0</v>
      </c>
      <c r="L14">
        <v>0</v>
      </c>
      <c r="M14">
        <v>3.6094492619217098E-3</v>
      </c>
      <c r="N14">
        <v>4.81156667783614E-4</v>
      </c>
      <c r="O14">
        <v>0</v>
      </c>
      <c r="P14">
        <v>0</v>
      </c>
      <c r="Q14">
        <v>4.81156667783614E-4</v>
      </c>
      <c r="R14">
        <v>6.5783713681682901E-6</v>
      </c>
      <c r="S14">
        <v>5.1804674524325298E-5</v>
      </c>
      <c r="T14">
        <v>5.3953971367610705E-4</v>
      </c>
      <c r="U14">
        <v>5.0291243719969799E-4</v>
      </c>
      <c r="V14">
        <v>0</v>
      </c>
      <c r="W14">
        <v>0</v>
      </c>
      <c r="X14">
        <v>5.0291243719969799E-4</v>
      </c>
      <c r="Y14">
        <v>2.6313485472673099E-5</v>
      </c>
      <c r="Z14">
        <v>1.20877573890092E-4</v>
      </c>
      <c r="AA14">
        <v>6.5010349656246299E-4</v>
      </c>
      <c r="AB14">
        <v>1.3937773891446501</v>
      </c>
      <c r="AC14">
        <v>0</v>
      </c>
      <c r="AD14">
        <v>0</v>
      </c>
      <c r="AE14">
        <v>1.3937773891446501</v>
      </c>
      <c r="AF14">
        <v>2.9504302063582901E-5</v>
      </c>
      <c r="AG14">
        <v>0</v>
      </c>
      <c r="AH14">
        <v>0</v>
      </c>
      <c r="AI14">
        <v>2.9504302063582901E-5</v>
      </c>
      <c r="AJ14">
        <v>2.19082396080595E-4</v>
      </c>
      <c r="AK14">
        <v>0</v>
      </c>
      <c r="AL14">
        <v>0</v>
      </c>
      <c r="AM14">
        <v>2.19082396080595E-4</v>
      </c>
      <c r="AN14">
        <v>6.3521025238825904E-4</v>
      </c>
      <c r="AO14">
        <v>0</v>
      </c>
      <c r="AP14">
        <v>0</v>
      </c>
      <c r="AQ14">
        <v>6.3521025238825904E-4</v>
      </c>
      <c r="AR14">
        <v>0</v>
      </c>
      <c r="AS14">
        <v>0</v>
      </c>
      <c r="AT14">
        <v>0</v>
      </c>
      <c r="AU14">
        <v>0</v>
      </c>
      <c r="AV14">
        <v>6.3521025238825904E-4</v>
      </c>
      <c r="AW14">
        <v>7.2314464069701595E-4</v>
      </c>
      <c r="AX14">
        <v>0</v>
      </c>
      <c r="AY14">
        <v>0</v>
      </c>
      <c r="AZ14">
        <v>7.2314464069701595E-4</v>
      </c>
      <c r="BA14">
        <v>0</v>
      </c>
      <c r="BB14">
        <v>0</v>
      </c>
      <c r="BC14">
        <v>0</v>
      </c>
      <c r="BD14">
        <v>0</v>
      </c>
      <c r="BE14">
        <v>7.2314464069701595E-4</v>
      </c>
      <c r="BF14">
        <v>3.7793797755132901E-3</v>
      </c>
      <c r="BG14">
        <v>0</v>
      </c>
      <c r="BH14">
        <v>0</v>
      </c>
      <c r="BI14">
        <v>3.7793797755132901E-3</v>
      </c>
      <c r="BJ14">
        <v>1.3176208665341999E-5</v>
      </c>
      <c r="BK14">
        <v>0</v>
      </c>
      <c r="BL14">
        <v>0</v>
      </c>
      <c r="BM14">
        <v>1.3176208665341999E-5</v>
      </c>
      <c r="BN14">
        <v>0.124217664680234</v>
      </c>
    </row>
    <row r="15" spans="1:66" x14ac:dyDescent="0.45">
      <c r="A15" t="s">
        <v>141</v>
      </c>
      <c r="B15">
        <v>2022</v>
      </c>
      <c r="C15" t="s">
        <v>43</v>
      </c>
      <c r="D15" t="s">
        <v>142</v>
      </c>
      <c r="E15" t="s">
        <v>142</v>
      </c>
      <c r="F15" t="s">
        <v>144</v>
      </c>
      <c r="G15">
        <v>6657.9143609755001</v>
      </c>
      <c r="H15">
        <v>256077.981068419</v>
      </c>
      <c r="I15">
        <v>32491.0241565414</v>
      </c>
      <c r="J15">
        <v>1.20388759417949E-2</v>
      </c>
      <c r="K15">
        <v>0</v>
      </c>
      <c r="L15">
        <v>0</v>
      </c>
      <c r="M15">
        <v>1.20388759417949E-2</v>
      </c>
      <c r="N15">
        <v>1.4022665610718501E-3</v>
      </c>
      <c r="O15">
        <v>0</v>
      </c>
      <c r="P15">
        <v>0</v>
      </c>
      <c r="Q15">
        <v>1.4022665610718501E-3</v>
      </c>
      <c r="R15">
        <v>5.6455531002080005E-4</v>
      </c>
      <c r="S15">
        <v>4.4458730664138002E-3</v>
      </c>
      <c r="T15">
        <v>6.4126949375064596E-3</v>
      </c>
      <c r="U15">
        <v>1.4656708324978099E-3</v>
      </c>
      <c r="V15">
        <v>0</v>
      </c>
      <c r="W15">
        <v>0</v>
      </c>
      <c r="X15">
        <v>1.4656708324978099E-3</v>
      </c>
      <c r="Y15">
        <v>2.2582212400832002E-3</v>
      </c>
      <c r="Z15">
        <v>1.03737038216322E-2</v>
      </c>
      <c r="AA15">
        <v>1.4097595894213199E-2</v>
      </c>
      <c r="AB15">
        <v>80.283588881622606</v>
      </c>
      <c r="AC15">
        <v>0</v>
      </c>
      <c r="AD15">
        <v>0</v>
      </c>
      <c r="AE15">
        <v>80.283588881622606</v>
      </c>
      <c r="AF15">
        <v>1.9991547225166E-4</v>
      </c>
      <c r="AG15">
        <v>0</v>
      </c>
      <c r="AH15">
        <v>0</v>
      </c>
      <c r="AI15">
        <v>1.9991547225166E-4</v>
      </c>
      <c r="AJ15">
        <v>1.26194621573889E-2</v>
      </c>
      <c r="AK15">
        <v>0</v>
      </c>
      <c r="AL15">
        <v>0</v>
      </c>
      <c r="AM15">
        <v>1.26194621573889E-2</v>
      </c>
      <c r="AN15">
        <v>4.3040624147499098E-3</v>
      </c>
      <c r="AO15">
        <v>0</v>
      </c>
      <c r="AP15">
        <v>0</v>
      </c>
      <c r="AQ15">
        <v>4.3040624147499098E-3</v>
      </c>
      <c r="AR15">
        <v>0</v>
      </c>
      <c r="AS15">
        <v>0</v>
      </c>
      <c r="AT15">
        <v>0</v>
      </c>
      <c r="AU15">
        <v>0</v>
      </c>
      <c r="AV15">
        <v>4.3040624147499098E-3</v>
      </c>
      <c r="AW15">
        <v>4.8998889056806796E-3</v>
      </c>
      <c r="AX15">
        <v>0</v>
      </c>
      <c r="AY15">
        <v>0</v>
      </c>
      <c r="AZ15">
        <v>4.8998889056806796E-3</v>
      </c>
      <c r="BA15">
        <v>0</v>
      </c>
      <c r="BB15">
        <v>0</v>
      </c>
      <c r="BC15">
        <v>0</v>
      </c>
      <c r="BD15">
        <v>0</v>
      </c>
      <c r="BE15">
        <v>4.8998889056806796E-3</v>
      </c>
      <c r="BF15">
        <v>3.8372406538060198E-2</v>
      </c>
      <c r="BG15">
        <v>0</v>
      </c>
      <c r="BH15">
        <v>0</v>
      </c>
      <c r="BI15">
        <v>3.8372406538060198E-2</v>
      </c>
      <c r="BJ15">
        <v>7.5896863282878997E-4</v>
      </c>
      <c r="BK15">
        <v>0</v>
      </c>
      <c r="BL15">
        <v>0</v>
      </c>
      <c r="BM15">
        <v>7.5896863282878997E-4</v>
      </c>
      <c r="BN15">
        <v>7.1551167357818199</v>
      </c>
    </row>
    <row r="16" spans="1:66" x14ac:dyDescent="0.45">
      <c r="A16" t="s">
        <v>141</v>
      </c>
      <c r="B16">
        <v>2023</v>
      </c>
      <c r="C16" t="s">
        <v>41</v>
      </c>
      <c r="D16" t="s">
        <v>142</v>
      </c>
      <c r="E16" t="s">
        <v>142</v>
      </c>
      <c r="F16" t="s">
        <v>144</v>
      </c>
      <c r="G16">
        <v>31631.017714855101</v>
      </c>
      <c r="H16">
        <v>1126196.4989177701</v>
      </c>
      <c r="I16">
        <v>148206.13381560799</v>
      </c>
      <c r="J16">
        <v>8.93058826038821E-2</v>
      </c>
      <c r="K16">
        <v>0</v>
      </c>
      <c r="L16">
        <v>0</v>
      </c>
      <c r="M16">
        <v>8.93058826038821E-2</v>
      </c>
      <c r="N16">
        <v>8.2656469580639508E-3</v>
      </c>
      <c r="O16">
        <v>0</v>
      </c>
      <c r="P16">
        <v>0</v>
      </c>
      <c r="Q16">
        <v>8.2656469580639508E-3</v>
      </c>
      <c r="R16">
        <v>2.4828382781610001E-3</v>
      </c>
      <c r="S16">
        <v>1.9552351440517899E-2</v>
      </c>
      <c r="T16">
        <v>3.0300836676742899E-2</v>
      </c>
      <c r="U16">
        <v>8.6393828352424405E-3</v>
      </c>
      <c r="V16">
        <v>0</v>
      </c>
      <c r="W16">
        <v>0</v>
      </c>
      <c r="X16">
        <v>8.6393828352424405E-3</v>
      </c>
      <c r="Y16">
        <v>9.9313531126440299E-3</v>
      </c>
      <c r="Z16">
        <v>4.5622153361208499E-2</v>
      </c>
      <c r="AA16">
        <v>6.4192889309095003E-2</v>
      </c>
      <c r="AB16">
        <v>252.87876925907099</v>
      </c>
      <c r="AC16">
        <v>0</v>
      </c>
      <c r="AD16">
        <v>0</v>
      </c>
      <c r="AE16">
        <v>252.87876925907099</v>
      </c>
      <c r="AF16">
        <v>8.1243434379836804E-4</v>
      </c>
      <c r="AG16">
        <v>0</v>
      </c>
      <c r="AH16">
        <v>0</v>
      </c>
      <c r="AI16">
        <v>8.1243434379836804E-4</v>
      </c>
      <c r="AJ16">
        <v>3.9749020983321198E-2</v>
      </c>
      <c r="AK16">
        <v>0</v>
      </c>
      <c r="AL16">
        <v>0</v>
      </c>
      <c r="AM16">
        <v>3.9749020983321198E-2</v>
      </c>
      <c r="AN16">
        <v>1.7491233090716998E-2</v>
      </c>
      <c r="AO16">
        <v>0</v>
      </c>
      <c r="AP16">
        <v>0</v>
      </c>
      <c r="AQ16">
        <v>1.7491233090716998E-2</v>
      </c>
      <c r="AR16">
        <v>0</v>
      </c>
      <c r="AS16">
        <v>0</v>
      </c>
      <c r="AT16">
        <v>0</v>
      </c>
      <c r="AU16">
        <v>0</v>
      </c>
      <c r="AV16">
        <v>1.7491233090716998E-2</v>
      </c>
      <c r="AW16">
        <v>1.9912605977592101E-2</v>
      </c>
      <c r="AX16">
        <v>0</v>
      </c>
      <c r="AY16">
        <v>0</v>
      </c>
      <c r="AZ16">
        <v>1.9912605977592101E-2</v>
      </c>
      <c r="BA16">
        <v>0</v>
      </c>
      <c r="BB16">
        <v>0</v>
      </c>
      <c r="BC16">
        <v>0</v>
      </c>
      <c r="BD16">
        <v>0</v>
      </c>
      <c r="BE16">
        <v>1.9912605977592101E-2</v>
      </c>
      <c r="BF16">
        <v>0.26910670376830498</v>
      </c>
      <c r="BG16">
        <v>0</v>
      </c>
      <c r="BH16">
        <v>0</v>
      </c>
      <c r="BI16">
        <v>0.26910670376830498</v>
      </c>
      <c r="BJ16">
        <v>2.3906137786014899E-3</v>
      </c>
      <c r="BK16">
        <v>0</v>
      </c>
      <c r="BL16">
        <v>0</v>
      </c>
      <c r="BM16">
        <v>2.3906137786014899E-3</v>
      </c>
      <c r="BN16">
        <v>22.537322250471401</v>
      </c>
    </row>
    <row r="17" spans="1:66" x14ac:dyDescent="0.45">
      <c r="A17" t="s">
        <v>141</v>
      </c>
      <c r="B17">
        <v>2023</v>
      </c>
      <c r="C17" t="s">
        <v>42</v>
      </c>
      <c r="D17" t="s">
        <v>142</v>
      </c>
      <c r="E17" t="s">
        <v>142</v>
      </c>
      <c r="F17" t="s">
        <v>144</v>
      </c>
      <c r="G17">
        <v>165.84074933065199</v>
      </c>
      <c r="H17">
        <v>2752.5408729456799</v>
      </c>
      <c r="I17">
        <v>548.26828938854703</v>
      </c>
      <c r="J17">
        <v>3.0929597698061699E-3</v>
      </c>
      <c r="K17">
        <v>0</v>
      </c>
      <c r="L17">
        <v>0</v>
      </c>
      <c r="M17">
        <v>3.0929597698061699E-3</v>
      </c>
      <c r="N17">
        <v>4.1317613973015102E-4</v>
      </c>
      <c r="O17">
        <v>0</v>
      </c>
      <c r="P17">
        <v>0</v>
      </c>
      <c r="Q17">
        <v>4.1317613973015102E-4</v>
      </c>
      <c r="R17">
        <v>6.0683138760594396E-6</v>
      </c>
      <c r="S17">
        <v>4.7787971773967998E-5</v>
      </c>
      <c r="T17">
        <v>4.6703242538017898E-4</v>
      </c>
      <c r="U17">
        <v>4.3185813132678199E-4</v>
      </c>
      <c r="V17">
        <v>0</v>
      </c>
      <c r="W17">
        <v>0</v>
      </c>
      <c r="X17">
        <v>4.3185813132678199E-4</v>
      </c>
      <c r="Y17">
        <v>2.4273255504237701E-5</v>
      </c>
      <c r="Z17">
        <v>1.11505267472592E-4</v>
      </c>
      <c r="AA17">
        <v>5.6763665430361199E-4</v>
      </c>
      <c r="AB17">
        <v>1.2660418581925199</v>
      </c>
      <c r="AC17">
        <v>0</v>
      </c>
      <c r="AD17">
        <v>0</v>
      </c>
      <c r="AE17">
        <v>1.2660418581925199</v>
      </c>
      <c r="AF17">
        <v>2.5379929122669199E-5</v>
      </c>
      <c r="AG17">
        <v>0</v>
      </c>
      <c r="AH17">
        <v>0</v>
      </c>
      <c r="AI17">
        <v>2.5379929122669199E-5</v>
      </c>
      <c r="AJ17">
        <v>1.9900414943692301E-4</v>
      </c>
      <c r="AK17">
        <v>0</v>
      </c>
      <c r="AL17">
        <v>0</v>
      </c>
      <c r="AM17">
        <v>1.9900414943692301E-4</v>
      </c>
      <c r="AN17">
        <v>5.4641493124847303E-4</v>
      </c>
      <c r="AO17">
        <v>0</v>
      </c>
      <c r="AP17">
        <v>0</v>
      </c>
      <c r="AQ17">
        <v>5.4641493124847303E-4</v>
      </c>
      <c r="AR17">
        <v>0</v>
      </c>
      <c r="AS17">
        <v>0</v>
      </c>
      <c r="AT17">
        <v>0</v>
      </c>
      <c r="AU17">
        <v>0</v>
      </c>
      <c r="AV17">
        <v>5.4641493124847303E-4</v>
      </c>
      <c r="AW17">
        <v>6.2205707109343395E-4</v>
      </c>
      <c r="AX17">
        <v>0</v>
      </c>
      <c r="AY17">
        <v>0</v>
      </c>
      <c r="AZ17">
        <v>6.2205707109343395E-4</v>
      </c>
      <c r="BA17">
        <v>0</v>
      </c>
      <c r="BB17">
        <v>0</v>
      </c>
      <c r="BC17">
        <v>0</v>
      </c>
      <c r="BD17">
        <v>0</v>
      </c>
      <c r="BE17">
        <v>6.2205707109343395E-4</v>
      </c>
      <c r="BF17">
        <v>3.2556511524367698E-3</v>
      </c>
      <c r="BG17">
        <v>0</v>
      </c>
      <c r="BH17">
        <v>0</v>
      </c>
      <c r="BI17">
        <v>3.2556511524367698E-3</v>
      </c>
      <c r="BJ17">
        <v>1.19686485320582E-5</v>
      </c>
      <c r="BK17">
        <v>0</v>
      </c>
      <c r="BL17">
        <v>0</v>
      </c>
      <c r="BM17">
        <v>1.19686485320582E-5</v>
      </c>
      <c r="BN17">
        <v>0.11283348706683401</v>
      </c>
    </row>
    <row r="18" spans="1:66" x14ac:dyDescent="0.45">
      <c r="A18" t="s">
        <v>141</v>
      </c>
      <c r="B18">
        <v>2023</v>
      </c>
      <c r="C18" t="s">
        <v>43</v>
      </c>
      <c r="D18" t="s">
        <v>142</v>
      </c>
      <c r="E18" t="s">
        <v>142</v>
      </c>
      <c r="F18" t="s">
        <v>144</v>
      </c>
      <c r="G18">
        <v>7183.15364736229</v>
      </c>
      <c r="H18">
        <v>268799.22492449702</v>
      </c>
      <c r="I18">
        <v>34920.552970277902</v>
      </c>
      <c r="J18">
        <v>1.17578094401211E-2</v>
      </c>
      <c r="K18">
        <v>0</v>
      </c>
      <c r="L18">
        <v>0</v>
      </c>
      <c r="M18">
        <v>1.17578094401211E-2</v>
      </c>
      <c r="N18">
        <v>1.39061305742295E-3</v>
      </c>
      <c r="O18">
        <v>0</v>
      </c>
      <c r="P18">
        <v>0</v>
      </c>
      <c r="Q18">
        <v>1.39061305742295E-3</v>
      </c>
      <c r="R18">
        <v>5.92600852003964E-4</v>
      </c>
      <c r="S18">
        <v>4.6667317095312197E-3</v>
      </c>
      <c r="T18">
        <v>6.6499456189581399E-3</v>
      </c>
      <c r="U18">
        <v>1.45349040912557E-3</v>
      </c>
      <c r="V18">
        <v>0</v>
      </c>
      <c r="W18">
        <v>0</v>
      </c>
      <c r="X18">
        <v>1.45349040912557E-3</v>
      </c>
      <c r="Y18">
        <v>2.3704034080158499E-3</v>
      </c>
      <c r="Z18">
        <v>1.08890406555728E-2</v>
      </c>
      <c r="AA18">
        <v>1.47129344727142E-2</v>
      </c>
      <c r="AB18">
        <v>82.050509240159002</v>
      </c>
      <c r="AC18">
        <v>0</v>
      </c>
      <c r="AD18">
        <v>0</v>
      </c>
      <c r="AE18">
        <v>82.050509240159002</v>
      </c>
      <c r="AF18">
        <v>2.04182385675042E-4</v>
      </c>
      <c r="AG18">
        <v>0</v>
      </c>
      <c r="AH18">
        <v>0</v>
      </c>
      <c r="AI18">
        <v>2.04182385675042E-4</v>
      </c>
      <c r="AJ18">
        <v>1.2897197431936101E-2</v>
      </c>
      <c r="AK18">
        <v>0</v>
      </c>
      <c r="AL18">
        <v>0</v>
      </c>
      <c r="AM18">
        <v>1.2897197431936101E-2</v>
      </c>
      <c r="AN18">
        <v>4.3959265485546796E-3</v>
      </c>
      <c r="AO18">
        <v>0</v>
      </c>
      <c r="AP18">
        <v>0</v>
      </c>
      <c r="AQ18">
        <v>4.3959265485546796E-3</v>
      </c>
      <c r="AR18">
        <v>0</v>
      </c>
      <c r="AS18">
        <v>0</v>
      </c>
      <c r="AT18">
        <v>0</v>
      </c>
      <c r="AU18">
        <v>0</v>
      </c>
      <c r="AV18">
        <v>4.3959265485546796E-3</v>
      </c>
      <c r="AW18">
        <v>5.0044701144748198E-3</v>
      </c>
      <c r="AX18">
        <v>0</v>
      </c>
      <c r="AY18">
        <v>0</v>
      </c>
      <c r="AZ18">
        <v>5.0044701144748198E-3</v>
      </c>
      <c r="BA18">
        <v>0</v>
      </c>
      <c r="BB18">
        <v>0</v>
      </c>
      <c r="BC18">
        <v>0</v>
      </c>
      <c r="BD18">
        <v>0</v>
      </c>
      <c r="BE18">
        <v>5.0044701144748198E-3</v>
      </c>
      <c r="BF18">
        <v>4.0367577129917599E-2</v>
      </c>
      <c r="BG18">
        <v>0</v>
      </c>
      <c r="BH18">
        <v>0</v>
      </c>
      <c r="BI18">
        <v>4.0367577129917599E-2</v>
      </c>
      <c r="BJ18">
        <v>7.7567238446118395E-4</v>
      </c>
      <c r="BK18">
        <v>0</v>
      </c>
      <c r="BL18">
        <v>0</v>
      </c>
      <c r="BM18">
        <v>7.7567238446118395E-4</v>
      </c>
      <c r="BN18">
        <v>7.3125900326818902</v>
      </c>
    </row>
    <row r="19" spans="1:66" x14ac:dyDescent="0.45">
      <c r="A19" t="s">
        <v>141</v>
      </c>
      <c r="B19">
        <v>2024</v>
      </c>
      <c r="C19" t="s">
        <v>41</v>
      </c>
      <c r="D19" t="s">
        <v>142</v>
      </c>
      <c r="E19" t="s">
        <v>142</v>
      </c>
      <c r="F19" t="s">
        <v>144</v>
      </c>
      <c r="G19">
        <v>32706.960714049201</v>
      </c>
      <c r="H19">
        <v>1150707.90961834</v>
      </c>
      <c r="I19">
        <v>153388.60753376599</v>
      </c>
      <c r="J19">
        <v>7.5321406856175693E-2</v>
      </c>
      <c r="K19">
        <v>0</v>
      </c>
      <c r="L19">
        <v>0</v>
      </c>
      <c r="M19">
        <v>7.5321406856175693E-2</v>
      </c>
      <c r="N19">
        <v>7.0779170517138203E-3</v>
      </c>
      <c r="O19">
        <v>0</v>
      </c>
      <c r="P19">
        <v>0</v>
      </c>
      <c r="Q19">
        <v>7.0779170517138203E-3</v>
      </c>
      <c r="R19">
        <v>2.5368766886849198E-3</v>
      </c>
      <c r="S19">
        <v>1.99779039233937E-2</v>
      </c>
      <c r="T19">
        <v>2.9592697663792501E-2</v>
      </c>
      <c r="U19">
        <v>7.3979490530005701E-3</v>
      </c>
      <c r="V19">
        <v>0</v>
      </c>
      <c r="W19">
        <v>0</v>
      </c>
      <c r="X19">
        <v>7.3979490530005701E-3</v>
      </c>
      <c r="Y19">
        <v>1.01475067547396E-2</v>
      </c>
      <c r="Z19">
        <v>4.6615109154585402E-2</v>
      </c>
      <c r="AA19">
        <v>6.4160564962325695E-2</v>
      </c>
      <c r="AB19">
        <v>251.477741440561</v>
      </c>
      <c r="AC19">
        <v>0</v>
      </c>
      <c r="AD19">
        <v>0</v>
      </c>
      <c r="AE19">
        <v>251.477741440561</v>
      </c>
      <c r="AF19">
        <v>7.2743697174605096E-4</v>
      </c>
      <c r="AG19">
        <v>0</v>
      </c>
      <c r="AH19">
        <v>0</v>
      </c>
      <c r="AI19">
        <v>7.2743697174605096E-4</v>
      </c>
      <c r="AJ19">
        <v>3.95287989207126E-2</v>
      </c>
      <c r="AK19">
        <v>0</v>
      </c>
      <c r="AL19">
        <v>0</v>
      </c>
      <c r="AM19">
        <v>3.95287989207126E-2</v>
      </c>
      <c r="AN19">
        <v>1.5661289713736301E-2</v>
      </c>
      <c r="AO19">
        <v>0</v>
      </c>
      <c r="AP19">
        <v>0</v>
      </c>
      <c r="AQ19">
        <v>1.5661289713736301E-2</v>
      </c>
      <c r="AR19">
        <v>0</v>
      </c>
      <c r="AS19">
        <v>0</v>
      </c>
      <c r="AT19">
        <v>0</v>
      </c>
      <c r="AU19">
        <v>0</v>
      </c>
      <c r="AV19">
        <v>1.5661289713736301E-2</v>
      </c>
      <c r="AW19">
        <v>1.7829337105801799E-2</v>
      </c>
      <c r="AX19">
        <v>0</v>
      </c>
      <c r="AY19">
        <v>0</v>
      </c>
      <c r="AZ19">
        <v>1.7829337105801799E-2</v>
      </c>
      <c r="BA19">
        <v>0</v>
      </c>
      <c r="BB19">
        <v>0</v>
      </c>
      <c r="BC19">
        <v>0</v>
      </c>
      <c r="BD19">
        <v>0</v>
      </c>
      <c r="BE19">
        <v>1.7829337105801799E-2</v>
      </c>
      <c r="BF19">
        <v>0.26085469219541602</v>
      </c>
      <c r="BG19">
        <v>0</v>
      </c>
      <c r="BH19">
        <v>0</v>
      </c>
      <c r="BI19">
        <v>0.26085469219541602</v>
      </c>
      <c r="BJ19">
        <v>2.3773690273044702E-3</v>
      </c>
      <c r="BK19">
        <v>0</v>
      </c>
      <c r="BL19">
        <v>0</v>
      </c>
      <c r="BM19">
        <v>2.3773690273044702E-3</v>
      </c>
      <c r="BN19">
        <v>22.412458405554101</v>
      </c>
    </row>
    <row r="20" spans="1:66" x14ac:dyDescent="0.45">
      <c r="A20" t="s">
        <v>141</v>
      </c>
      <c r="B20">
        <v>2024</v>
      </c>
      <c r="C20" t="s">
        <v>42</v>
      </c>
      <c r="D20" t="s">
        <v>142</v>
      </c>
      <c r="E20" t="s">
        <v>142</v>
      </c>
      <c r="F20" t="s">
        <v>144</v>
      </c>
      <c r="G20">
        <v>152.77873885239501</v>
      </c>
      <c r="H20">
        <v>2549.3346757218501</v>
      </c>
      <c r="I20">
        <v>505.64382463144602</v>
      </c>
      <c r="J20">
        <v>2.6307726583803298E-3</v>
      </c>
      <c r="K20">
        <v>0</v>
      </c>
      <c r="L20">
        <v>0</v>
      </c>
      <c r="M20">
        <v>2.6307726583803298E-3</v>
      </c>
      <c r="N20">
        <v>3.4929960591967703E-4</v>
      </c>
      <c r="O20">
        <v>0</v>
      </c>
      <c r="P20">
        <v>0</v>
      </c>
      <c r="Q20">
        <v>3.4929960591967703E-4</v>
      </c>
      <c r="R20">
        <v>5.6203208967599196E-6</v>
      </c>
      <c r="S20">
        <v>4.4260027061984299E-5</v>
      </c>
      <c r="T20">
        <v>3.9917995387842101E-4</v>
      </c>
      <c r="U20">
        <v>3.6509338410532002E-4</v>
      </c>
      <c r="V20">
        <v>0</v>
      </c>
      <c r="W20">
        <v>0</v>
      </c>
      <c r="X20">
        <v>3.6509338410532002E-4</v>
      </c>
      <c r="Y20">
        <v>2.2481283587039601E-5</v>
      </c>
      <c r="Z20">
        <v>1.0327339647796299E-4</v>
      </c>
      <c r="AA20">
        <v>4.9084806417032303E-4</v>
      </c>
      <c r="AB20">
        <v>1.15114458072999</v>
      </c>
      <c r="AC20">
        <v>0</v>
      </c>
      <c r="AD20">
        <v>0</v>
      </c>
      <c r="AE20">
        <v>1.15114458072999</v>
      </c>
      <c r="AF20">
        <v>2.1491418880065401E-5</v>
      </c>
      <c r="AG20">
        <v>0</v>
      </c>
      <c r="AH20">
        <v>0</v>
      </c>
      <c r="AI20">
        <v>2.1491418880065401E-5</v>
      </c>
      <c r="AJ20">
        <v>1.8094389745861001E-4</v>
      </c>
      <c r="AK20">
        <v>0</v>
      </c>
      <c r="AL20">
        <v>0</v>
      </c>
      <c r="AM20">
        <v>1.8094389745861001E-4</v>
      </c>
      <c r="AN20">
        <v>4.62697595136075E-4</v>
      </c>
      <c r="AO20">
        <v>0</v>
      </c>
      <c r="AP20">
        <v>0</v>
      </c>
      <c r="AQ20">
        <v>4.62697595136075E-4</v>
      </c>
      <c r="AR20">
        <v>0</v>
      </c>
      <c r="AS20">
        <v>0</v>
      </c>
      <c r="AT20">
        <v>0</v>
      </c>
      <c r="AU20">
        <v>0</v>
      </c>
      <c r="AV20">
        <v>4.62697595136075E-4</v>
      </c>
      <c r="AW20">
        <v>5.2675044983615095E-4</v>
      </c>
      <c r="AX20">
        <v>0</v>
      </c>
      <c r="AY20">
        <v>0</v>
      </c>
      <c r="AZ20">
        <v>5.2675044983615095E-4</v>
      </c>
      <c r="BA20">
        <v>0</v>
      </c>
      <c r="BB20">
        <v>0</v>
      </c>
      <c r="BC20">
        <v>0</v>
      </c>
      <c r="BD20">
        <v>0</v>
      </c>
      <c r="BE20">
        <v>5.2675044983615095E-4</v>
      </c>
      <c r="BF20">
        <v>2.79366740627426E-3</v>
      </c>
      <c r="BG20">
        <v>0</v>
      </c>
      <c r="BH20">
        <v>0</v>
      </c>
      <c r="BI20">
        <v>2.79366740627426E-3</v>
      </c>
      <c r="BJ20">
        <v>1.0882456063506899E-5</v>
      </c>
      <c r="BK20">
        <v>0</v>
      </c>
      <c r="BL20">
        <v>0</v>
      </c>
      <c r="BM20">
        <v>1.0882456063506899E-5</v>
      </c>
      <c r="BN20">
        <v>0.102593493509993</v>
      </c>
    </row>
    <row r="21" spans="1:66" x14ac:dyDescent="0.45">
      <c r="A21" t="s">
        <v>141</v>
      </c>
      <c r="B21">
        <v>2024</v>
      </c>
      <c r="C21" t="s">
        <v>43</v>
      </c>
      <c r="D21" t="s">
        <v>142</v>
      </c>
      <c r="E21" t="s">
        <v>142</v>
      </c>
      <c r="F21" t="s">
        <v>144</v>
      </c>
      <c r="G21">
        <v>7680.6164989572899</v>
      </c>
      <c r="H21">
        <v>280055.529826927</v>
      </c>
      <c r="I21">
        <v>37199.327238346297</v>
      </c>
      <c r="J21">
        <v>1.1484313490032601E-2</v>
      </c>
      <c r="K21">
        <v>0</v>
      </c>
      <c r="L21">
        <v>0</v>
      </c>
      <c r="M21">
        <v>1.1484313490032601E-2</v>
      </c>
      <c r="N21">
        <v>1.3767385509006801E-3</v>
      </c>
      <c r="O21">
        <v>0</v>
      </c>
      <c r="P21">
        <v>0</v>
      </c>
      <c r="Q21">
        <v>1.3767385509006801E-3</v>
      </c>
      <c r="R21">
        <v>6.1741675643028795E-4</v>
      </c>
      <c r="S21">
        <v>4.8621569568885201E-3</v>
      </c>
      <c r="T21">
        <v>6.8563122642194899E-3</v>
      </c>
      <c r="U21">
        <v>1.4389885589855701E-3</v>
      </c>
      <c r="V21">
        <v>0</v>
      </c>
      <c r="W21">
        <v>0</v>
      </c>
      <c r="X21">
        <v>1.4389885589855701E-3</v>
      </c>
      <c r="Y21">
        <v>2.4696670257211501E-3</v>
      </c>
      <c r="Z21">
        <v>1.13450328994065E-2</v>
      </c>
      <c r="AA21">
        <v>1.5253688484113201E-2</v>
      </c>
      <c r="AB21">
        <v>83.162367421053801</v>
      </c>
      <c r="AC21">
        <v>0</v>
      </c>
      <c r="AD21">
        <v>0</v>
      </c>
      <c r="AE21">
        <v>83.162367421053801</v>
      </c>
      <c r="AF21">
        <v>2.0767929405943701E-4</v>
      </c>
      <c r="AG21">
        <v>0</v>
      </c>
      <c r="AH21">
        <v>0</v>
      </c>
      <c r="AI21">
        <v>2.0767929405943701E-4</v>
      </c>
      <c r="AJ21">
        <v>1.3071966054436E-2</v>
      </c>
      <c r="AK21">
        <v>0</v>
      </c>
      <c r="AL21">
        <v>0</v>
      </c>
      <c r="AM21">
        <v>1.3071966054436E-2</v>
      </c>
      <c r="AN21">
        <v>4.47121292722051E-3</v>
      </c>
      <c r="AO21">
        <v>0</v>
      </c>
      <c r="AP21">
        <v>0</v>
      </c>
      <c r="AQ21">
        <v>4.47121292722051E-3</v>
      </c>
      <c r="AR21">
        <v>0</v>
      </c>
      <c r="AS21">
        <v>0</v>
      </c>
      <c r="AT21">
        <v>0</v>
      </c>
      <c r="AU21">
        <v>0</v>
      </c>
      <c r="AV21">
        <v>4.47121292722051E-3</v>
      </c>
      <c r="AW21">
        <v>5.0901786512073197E-3</v>
      </c>
      <c r="AX21">
        <v>0</v>
      </c>
      <c r="AY21">
        <v>0</v>
      </c>
      <c r="AZ21">
        <v>5.0901786512073197E-3</v>
      </c>
      <c r="BA21">
        <v>0</v>
      </c>
      <c r="BB21">
        <v>0</v>
      </c>
      <c r="BC21">
        <v>0</v>
      </c>
      <c r="BD21">
        <v>0</v>
      </c>
      <c r="BE21">
        <v>5.0901786512073197E-3</v>
      </c>
      <c r="BF21">
        <v>4.2182919608391503E-2</v>
      </c>
      <c r="BG21">
        <v>0</v>
      </c>
      <c r="BH21">
        <v>0</v>
      </c>
      <c r="BI21">
        <v>4.2182919608391503E-2</v>
      </c>
      <c r="BJ21">
        <v>7.86183442763491E-4</v>
      </c>
      <c r="BK21">
        <v>0</v>
      </c>
      <c r="BL21">
        <v>0</v>
      </c>
      <c r="BM21">
        <v>7.86183442763491E-4</v>
      </c>
      <c r="BN21">
        <v>7.4116822031834602</v>
      </c>
    </row>
    <row r="22" spans="1:66" x14ac:dyDescent="0.45">
      <c r="A22" t="s">
        <v>141</v>
      </c>
      <c r="B22">
        <v>2021</v>
      </c>
      <c r="C22" t="s">
        <v>41</v>
      </c>
      <c r="D22" t="s">
        <v>142</v>
      </c>
      <c r="E22" t="s">
        <v>142</v>
      </c>
      <c r="F22" t="s">
        <v>145</v>
      </c>
      <c r="G22">
        <v>67632.223516098704</v>
      </c>
      <c r="H22">
        <v>2520506.0458696801</v>
      </c>
      <c r="I22">
        <v>333330.171612937</v>
      </c>
      <c r="J22">
        <v>0</v>
      </c>
      <c r="K22">
        <v>0</v>
      </c>
      <c r="L22">
        <v>0</v>
      </c>
      <c r="M22">
        <v>0</v>
      </c>
      <c r="N22">
        <v>0</v>
      </c>
      <c r="O22">
        <v>0</v>
      </c>
      <c r="P22">
        <v>0</v>
      </c>
      <c r="Q22">
        <v>0</v>
      </c>
      <c r="R22">
        <v>5.5567646472309204E-3</v>
      </c>
      <c r="S22">
        <v>4.3759521596943497E-2</v>
      </c>
      <c r="T22">
        <v>4.9316286244174397E-2</v>
      </c>
      <c r="U22">
        <v>0</v>
      </c>
      <c r="V22">
        <v>0</v>
      </c>
      <c r="W22">
        <v>0</v>
      </c>
      <c r="X22">
        <v>0</v>
      </c>
      <c r="Y22">
        <v>2.2227058588923699E-2</v>
      </c>
      <c r="Z22">
        <v>0.10210555039286801</v>
      </c>
      <c r="AA22">
        <v>0.12433260898179101</v>
      </c>
      <c r="AB22">
        <v>0</v>
      </c>
      <c r="AC22">
        <v>0</v>
      </c>
      <c r="AD22">
        <v>0</v>
      </c>
      <c r="AE22">
        <v>0</v>
      </c>
      <c r="AF22">
        <v>0</v>
      </c>
      <c r="AG22">
        <v>0</v>
      </c>
      <c r="AH22">
        <v>0</v>
      </c>
      <c r="AI22">
        <v>0</v>
      </c>
      <c r="AJ22">
        <v>0</v>
      </c>
      <c r="AK22">
        <v>0</v>
      </c>
      <c r="AL22">
        <v>0</v>
      </c>
      <c r="AM22">
        <v>0</v>
      </c>
      <c r="AN22">
        <v>0</v>
      </c>
      <c r="AO22">
        <v>0</v>
      </c>
      <c r="AP22">
        <v>0</v>
      </c>
      <c r="AQ22">
        <v>0</v>
      </c>
      <c r="AR22">
        <v>1.1420523491914301E-3</v>
      </c>
      <c r="AS22">
        <v>1.79602465966242E-3</v>
      </c>
      <c r="AT22">
        <v>0</v>
      </c>
      <c r="AU22">
        <v>3.0621500361287799E-4</v>
      </c>
      <c r="AV22">
        <v>3.2442920124667301E-3</v>
      </c>
      <c r="AW22">
        <v>0</v>
      </c>
      <c r="AX22">
        <v>0</v>
      </c>
      <c r="AY22">
        <v>0</v>
      </c>
      <c r="AZ22">
        <v>0</v>
      </c>
      <c r="BA22">
        <v>1.1420523491914301E-3</v>
      </c>
      <c r="BB22">
        <v>1.7960246596616799E-3</v>
      </c>
      <c r="BC22">
        <v>0</v>
      </c>
      <c r="BD22">
        <v>3.0621500361287799E-4</v>
      </c>
      <c r="BE22">
        <v>3.2442920124659898E-3</v>
      </c>
      <c r="BF22">
        <v>0</v>
      </c>
      <c r="BG22">
        <v>0</v>
      </c>
      <c r="BH22">
        <v>0</v>
      </c>
      <c r="BI22">
        <v>0</v>
      </c>
      <c r="BJ22">
        <v>0</v>
      </c>
      <c r="BK22">
        <v>0</v>
      </c>
      <c r="BL22">
        <v>0</v>
      </c>
      <c r="BM22">
        <v>0</v>
      </c>
      <c r="BN22">
        <v>0</v>
      </c>
    </row>
    <row r="23" spans="1:66" x14ac:dyDescent="0.45">
      <c r="A23" t="s">
        <v>141</v>
      </c>
      <c r="B23">
        <v>2021</v>
      </c>
      <c r="C23" t="s">
        <v>42</v>
      </c>
      <c r="D23" t="s">
        <v>142</v>
      </c>
      <c r="E23" t="s">
        <v>142</v>
      </c>
      <c r="F23" t="s">
        <v>145</v>
      </c>
      <c r="G23">
        <v>1541.1603606778499</v>
      </c>
      <c r="H23">
        <v>59165.733522402501</v>
      </c>
      <c r="I23">
        <v>7670.6766127494002</v>
      </c>
      <c r="J23">
        <v>0</v>
      </c>
      <c r="K23">
        <v>0</v>
      </c>
      <c r="L23">
        <v>0</v>
      </c>
      <c r="M23">
        <v>0</v>
      </c>
      <c r="N23">
        <v>0</v>
      </c>
      <c r="O23">
        <v>0</v>
      </c>
      <c r="P23">
        <v>0</v>
      </c>
      <c r="Q23">
        <v>0</v>
      </c>
      <c r="R23">
        <v>1.30438114561765E-4</v>
      </c>
      <c r="S23">
        <v>1.0272001521739E-3</v>
      </c>
      <c r="T23">
        <v>1.1576382667356599E-3</v>
      </c>
      <c r="U23">
        <v>0</v>
      </c>
      <c r="V23">
        <v>0</v>
      </c>
      <c r="W23">
        <v>0</v>
      </c>
      <c r="X23">
        <v>0</v>
      </c>
      <c r="Y23">
        <v>5.2175245824705998E-4</v>
      </c>
      <c r="Z23">
        <v>2.3968003550724299E-3</v>
      </c>
      <c r="AA23">
        <v>2.9185528133194899E-3</v>
      </c>
      <c r="AB23">
        <v>0</v>
      </c>
      <c r="AC23">
        <v>0</v>
      </c>
      <c r="AD23">
        <v>0</v>
      </c>
      <c r="AE23">
        <v>0</v>
      </c>
      <c r="AF23">
        <v>0</v>
      </c>
      <c r="AG23">
        <v>0</v>
      </c>
      <c r="AH23">
        <v>0</v>
      </c>
      <c r="AI23">
        <v>0</v>
      </c>
      <c r="AJ23">
        <v>0</v>
      </c>
      <c r="AK23">
        <v>0</v>
      </c>
      <c r="AL23">
        <v>0</v>
      </c>
      <c r="AM23">
        <v>0</v>
      </c>
      <c r="AN23">
        <v>0</v>
      </c>
      <c r="AO23">
        <v>0</v>
      </c>
      <c r="AP23">
        <v>0</v>
      </c>
      <c r="AQ23">
        <v>0</v>
      </c>
      <c r="AR23">
        <v>2.5558737176016199E-5</v>
      </c>
      <c r="AS23">
        <v>4.13305650854531E-5</v>
      </c>
      <c r="AT23">
        <v>0</v>
      </c>
      <c r="AU23">
        <v>6.8489858485358198E-6</v>
      </c>
      <c r="AV23">
        <v>7.3738288110005205E-5</v>
      </c>
      <c r="AW23">
        <v>0</v>
      </c>
      <c r="AX23">
        <v>0</v>
      </c>
      <c r="AY23">
        <v>0</v>
      </c>
      <c r="AZ23">
        <v>0</v>
      </c>
      <c r="BA23">
        <v>2.5558737176016199E-5</v>
      </c>
      <c r="BB23">
        <v>4.1330565085436098E-5</v>
      </c>
      <c r="BC23">
        <v>0</v>
      </c>
      <c r="BD23">
        <v>6.8489858485358198E-6</v>
      </c>
      <c r="BE23">
        <v>7.3738288109988196E-5</v>
      </c>
      <c r="BF23">
        <v>0</v>
      </c>
      <c r="BG23">
        <v>0</v>
      </c>
      <c r="BH23">
        <v>0</v>
      </c>
      <c r="BI23">
        <v>0</v>
      </c>
      <c r="BJ23">
        <v>0</v>
      </c>
      <c r="BK23">
        <v>0</v>
      </c>
      <c r="BL23">
        <v>0</v>
      </c>
      <c r="BM23">
        <v>0</v>
      </c>
      <c r="BN23">
        <v>0</v>
      </c>
    </row>
    <row r="24" spans="1:66" x14ac:dyDescent="0.45">
      <c r="A24" t="s">
        <v>141</v>
      </c>
      <c r="B24">
        <v>2021</v>
      </c>
      <c r="C24" t="s">
        <v>43</v>
      </c>
      <c r="D24" t="s">
        <v>142</v>
      </c>
      <c r="E24" t="s">
        <v>142</v>
      </c>
      <c r="F24" t="s">
        <v>145</v>
      </c>
      <c r="G24">
        <v>7316.4586299090797</v>
      </c>
      <c r="H24">
        <v>231548.42685234701</v>
      </c>
      <c r="I24">
        <v>36865.511913064198</v>
      </c>
      <c r="J24">
        <v>0</v>
      </c>
      <c r="K24">
        <v>0</v>
      </c>
      <c r="L24">
        <v>0</v>
      </c>
      <c r="M24">
        <v>0</v>
      </c>
      <c r="N24">
        <v>0</v>
      </c>
      <c r="O24">
        <v>0</v>
      </c>
      <c r="P24">
        <v>0</v>
      </c>
      <c r="Q24">
        <v>0</v>
      </c>
      <c r="R24">
        <v>5.10476899892181E-4</v>
      </c>
      <c r="S24">
        <v>4.0200055866509198E-3</v>
      </c>
      <c r="T24">
        <v>4.5304824865431102E-3</v>
      </c>
      <c r="U24">
        <v>0</v>
      </c>
      <c r="V24">
        <v>0</v>
      </c>
      <c r="W24">
        <v>0</v>
      </c>
      <c r="X24">
        <v>0</v>
      </c>
      <c r="Y24">
        <v>2.0419075995687201E-3</v>
      </c>
      <c r="Z24">
        <v>9.3800130355188305E-3</v>
      </c>
      <c r="AA24">
        <v>1.14219206350875E-2</v>
      </c>
      <c r="AB24">
        <v>0</v>
      </c>
      <c r="AC24">
        <v>0</v>
      </c>
      <c r="AD24">
        <v>0</v>
      </c>
      <c r="AE24">
        <v>0</v>
      </c>
      <c r="AF24">
        <v>0</v>
      </c>
      <c r="AG24">
        <v>0</v>
      </c>
      <c r="AH24">
        <v>0</v>
      </c>
      <c r="AI24">
        <v>0</v>
      </c>
      <c r="AJ24">
        <v>0</v>
      </c>
      <c r="AK24">
        <v>0</v>
      </c>
      <c r="AL24">
        <v>0</v>
      </c>
      <c r="AM24">
        <v>0</v>
      </c>
      <c r="AN24">
        <v>0</v>
      </c>
      <c r="AO24">
        <v>0</v>
      </c>
      <c r="AP24">
        <v>0</v>
      </c>
      <c r="AQ24">
        <v>0</v>
      </c>
      <c r="AR24">
        <v>1.20430492573604E-4</v>
      </c>
      <c r="AS24">
        <v>1.9863598955520499E-4</v>
      </c>
      <c r="AT24">
        <v>0</v>
      </c>
      <c r="AU24">
        <v>3.2253241212351502E-5</v>
      </c>
      <c r="AV24">
        <v>3.51319723341161E-4</v>
      </c>
      <c r="AW24">
        <v>0</v>
      </c>
      <c r="AX24">
        <v>0</v>
      </c>
      <c r="AY24">
        <v>0</v>
      </c>
      <c r="AZ24">
        <v>0</v>
      </c>
      <c r="BA24">
        <v>1.20430492573604E-4</v>
      </c>
      <c r="BB24">
        <v>1.9863598955512299E-4</v>
      </c>
      <c r="BC24">
        <v>0</v>
      </c>
      <c r="BD24">
        <v>3.2253241212351502E-5</v>
      </c>
      <c r="BE24">
        <v>3.5131972334107898E-4</v>
      </c>
      <c r="BF24">
        <v>0</v>
      </c>
      <c r="BG24">
        <v>0</v>
      </c>
      <c r="BH24">
        <v>0</v>
      </c>
      <c r="BI24">
        <v>0</v>
      </c>
      <c r="BJ24">
        <v>0</v>
      </c>
      <c r="BK24">
        <v>0</v>
      </c>
      <c r="BL24">
        <v>0</v>
      </c>
      <c r="BM24">
        <v>0</v>
      </c>
      <c r="BN24">
        <v>0</v>
      </c>
    </row>
    <row r="25" spans="1:66" x14ac:dyDescent="0.45">
      <c r="A25" t="s">
        <v>141</v>
      </c>
      <c r="B25">
        <v>2022</v>
      </c>
      <c r="C25" t="s">
        <v>41</v>
      </c>
      <c r="D25" t="s">
        <v>142</v>
      </c>
      <c r="E25" t="s">
        <v>142</v>
      </c>
      <c r="F25" t="s">
        <v>145</v>
      </c>
      <c r="G25">
        <v>75024.531793468501</v>
      </c>
      <c r="H25">
        <v>2827913.1732616099</v>
      </c>
      <c r="I25">
        <v>368430.77245949802</v>
      </c>
      <c r="J25">
        <v>0</v>
      </c>
      <c r="K25">
        <v>0</v>
      </c>
      <c r="L25">
        <v>0</v>
      </c>
      <c r="M25">
        <v>0</v>
      </c>
      <c r="N25">
        <v>0</v>
      </c>
      <c r="O25">
        <v>0</v>
      </c>
      <c r="P25">
        <v>0</v>
      </c>
      <c r="Q25">
        <v>0</v>
      </c>
      <c r="R25">
        <v>6.2344813543967099E-3</v>
      </c>
      <c r="S25">
        <v>4.9096540665874003E-2</v>
      </c>
      <c r="T25">
        <v>5.5331022020270799E-2</v>
      </c>
      <c r="U25">
        <v>0</v>
      </c>
      <c r="V25">
        <v>0</v>
      </c>
      <c r="W25">
        <v>0</v>
      </c>
      <c r="X25">
        <v>0</v>
      </c>
      <c r="Y25">
        <v>2.4937925417586802E-2</v>
      </c>
      <c r="Z25">
        <v>0.114558594887039</v>
      </c>
      <c r="AA25">
        <v>0.139496520304626</v>
      </c>
      <c r="AB25">
        <v>0</v>
      </c>
      <c r="AC25">
        <v>0</v>
      </c>
      <c r="AD25">
        <v>0</v>
      </c>
      <c r="AE25">
        <v>0</v>
      </c>
      <c r="AF25">
        <v>0</v>
      </c>
      <c r="AG25">
        <v>0</v>
      </c>
      <c r="AH25">
        <v>0</v>
      </c>
      <c r="AI25">
        <v>0</v>
      </c>
      <c r="AJ25">
        <v>0</v>
      </c>
      <c r="AK25">
        <v>0</v>
      </c>
      <c r="AL25">
        <v>0</v>
      </c>
      <c r="AM25">
        <v>0</v>
      </c>
      <c r="AN25">
        <v>0</v>
      </c>
      <c r="AO25">
        <v>0</v>
      </c>
      <c r="AP25">
        <v>0</v>
      </c>
      <c r="AQ25">
        <v>0</v>
      </c>
      <c r="AR25">
        <v>1.2650338649261299E-3</v>
      </c>
      <c r="AS25">
        <v>1.98515108762525E-3</v>
      </c>
      <c r="AT25">
        <v>0</v>
      </c>
      <c r="AU25">
        <v>3.3921458131819303E-4</v>
      </c>
      <c r="AV25">
        <v>3.5893995338695801E-3</v>
      </c>
      <c r="AW25">
        <v>0</v>
      </c>
      <c r="AX25">
        <v>0</v>
      </c>
      <c r="AY25">
        <v>0</v>
      </c>
      <c r="AZ25">
        <v>0</v>
      </c>
      <c r="BA25">
        <v>1.2650338649261299E-3</v>
      </c>
      <c r="BB25">
        <v>1.9851510876244399E-3</v>
      </c>
      <c r="BC25">
        <v>0</v>
      </c>
      <c r="BD25">
        <v>3.3921458131819303E-4</v>
      </c>
      <c r="BE25">
        <v>3.58939953386877E-3</v>
      </c>
      <c r="BF25">
        <v>0</v>
      </c>
      <c r="BG25">
        <v>0</v>
      </c>
      <c r="BH25">
        <v>0</v>
      </c>
      <c r="BI25">
        <v>0</v>
      </c>
      <c r="BJ25">
        <v>0</v>
      </c>
      <c r="BK25">
        <v>0</v>
      </c>
      <c r="BL25">
        <v>0</v>
      </c>
      <c r="BM25">
        <v>0</v>
      </c>
      <c r="BN25">
        <v>0</v>
      </c>
    </row>
    <row r="26" spans="1:66" x14ac:dyDescent="0.45">
      <c r="A26" t="s">
        <v>141</v>
      </c>
      <c r="B26">
        <v>2022</v>
      </c>
      <c r="C26" t="s">
        <v>42</v>
      </c>
      <c r="D26" t="s">
        <v>142</v>
      </c>
      <c r="E26" t="s">
        <v>142</v>
      </c>
      <c r="F26" t="s">
        <v>145</v>
      </c>
      <c r="G26">
        <v>2095.34832698736</v>
      </c>
      <c r="H26">
        <v>83054.914278965094</v>
      </c>
      <c r="I26">
        <v>10470.166886561899</v>
      </c>
      <c r="J26">
        <v>0</v>
      </c>
      <c r="K26">
        <v>0</v>
      </c>
      <c r="L26">
        <v>0</v>
      </c>
      <c r="M26">
        <v>0</v>
      </c>
      <c r="N26">
        <v>0</v>
      </c>
      <c r="O26">
        <v>0</v>
      </c>
      <c r="P26">
        <v>0</v>
      </c>
      <c r="Q26">
        <v>0</v>
      </c>
      <c r="R26">
        <v>1.8310474287511701E-4</v>
      </c>
      <c r="S26">
        <v>1.4419498501415499E-3</v>
      </c>
      <c r="T26">
        <v>1.62505459301666E-3</v>
      </c>
      <c r="U26">
        <v>0</v>
      </c>
      <c r="V26">
        <v>0</v>
      </c>
      <c r="W26">
        <v>0</v>
      </c>
      <c r="X26">
        <v>0</v>
      </c>
      <c r="Y26">
        <v>7.3241897150047E-4</v>
      </c>
      <c r="Z26">
        <v>3.3645496503302802E-3</v>
      </c>
      <c r="AA26">
        <v>4.0969686218307504E-3</v>
      </c>
      <c r="AB26">
        <v>0</v>
      </c>
      <c r="AC26">
        <v>0</v>
      </c>
      <c r="AD26">
        <v>0</v>
      </c>
      <c r="AE26">
        <v>0</v>
      </c>
      <c r="AF26">
        <v>0</v>
      </c>
      <c r="AG26">
        <v>0</v>
      </c>
      <c r="AH26">
        <v>0</v>
      </c>
      <c r="AI26">
        <v>0</v>
      </c>
      <c r="AJ26">
        <v>0</v>
      </c>
      <c r="AK26">
        <v>0</v>
      </c>
      <c r="AL26">
        <v>0</v>
      </c>
      <c r="AM26">
        <v>0</v>
      </c>
      <c r="AN26">
        <v>0</v>
      </c>
      <c r="AO26">
        <v>0</v>
      </c>
      <c r="AP26">
        <v>0</v>
      </c>
      <c r="AQ26">
        <v>0</v>
      </c>
      <c r="AR26">
        <v>3.4625722601013403E-5</v>
      </c>
      <c r="AS26">
        <v>5.6414568858417503E-5</v>
      </c>
      <c r="AT26">
        <v>0</v>
      </c>
      <c r="AU26">
        <v>9.2805979022372395E-6</v>
      </c>
      <c r="AV26">
        <v>1.00320889361668E-4</v>
      </c>
      <c r="AW26">
        <v>0</v>
      </c>
      <c r="AX26">
        <v>0</v>
      </c>
      <c r="AY26">
        <v>0</v>
      </c>
      <c r="AZ26">
        <v>0</v>
      </c>
      <c r="BA26">
        <v>3.4625722601013403E-5</v>
      </c>
      <c r="BB26">
        <v>5.6414568858394301E-5</v>
      </c>
      <c r="BC26">
        <v>0</v>
      </c>
      <c r="BD26">
        <v>9.2805979022372395E-6</v>
      </c>
      <c r="BE26">
        <v>1.00320889361644E-4</v>
      </c>
      <c r="BF26">
        <v>0</v>
      </c>
      <c r="BG26">
        <v>0</v>
      </c>
      <c r="BH26">
        <v>0</v>
      </c>
      <c r="BI26">
        <v>0</v>
      </c>
      <c r="BJ26">
        <v>0</v>
      </c>
      <c r="BK26">
        <v>0</v>
      </c>
      <c r="BL26">
        <v>0</v>
      </c>
      <c r="BM26">
        <v>0</v>
      </c>
      <c r="BN26">
        <v>0</v>
      </c>
    </row>
    <row r="27" spans="1:66" x14ac:dyDescent="0.45">
      <c r="A27" t="s">
        <v>141</v>
      </c>
      <c r="B27">
        <v>2022</v>
      </c>
      <c r="C27" t="s">
        <v>43</v>
      </c>
      <c r="D27" t="s">
        <v>142</v>
      </c>
      <c r="E27" t="s">
        <v>142</v>
      </c>
      <c r="F27" t="s">
        <v>145</v>
      </c>
      <c r="G27">
        <v>9374.2711749452192</v>
      </c>
      <c r="H27">
        <v>290025.18388693797</v>
      </c>
      <c r="I27">
        <v>47131.726008024503</v>
      </c>
      <c r="J27">
        <v>0</v>
      </c>
      <c r="K27">
        <v>0</v>
      </c>
      <c r="L27">
        <v>0</v>
      </c>
      <c r="M27">
        <v>0</v>
      </c>
      <c r="N27">
        <v>0</v>
      </c>
      <c r="O27">
        <v>0</v>
      </c>
      <c r="P27">
        <v>0</v>
      </c>
      <c r="Q27">
        <v>0</v>
      </c>
      <c r="R27">
        <v>6.3939608130299502E-4</v>
      </c>
      <c r="S27">
        <v>5.0352441402610904E-3</v>
      </c>
      <c r="T27">
        <v>5.6746402215640803E-3</v>
      </c>
      <c r="U27">
        <v>0</v>
      </c>
      <c r="V27">
        <v>0</v>
      </c>
      <c r="W27">
        <v>0</v>
      </c>
      <c r="X27">
        <v>0</v>
      </c>
      <c r="Y27">
        <v>2.5575843252119801E-3</v>
      </c>
      <c r="Z27">
        <v>1.17489029939425E-2</v>
      </c>
      <c r="AA27">
        <v>1.4306487319154499E-2</v>
      </c>
      <c r="AB27">
        <v>0</v>
      </c>
      <c r="AC27">
        <v>0</v>
      </c>
      <c r="AD27">
        <v>0</v>
      </c>
      <c r="AE27">
        <v>0</v>
      </c>
      <c r="AF27">
        <v>0</v>
      </c>
      <c r="AG27">
        <v>0</v>
      </c>
      <c r="AH27">
        <v>0</v>
      </c>
      <c r="AI27">
        <v>0</v>
      </c>
      <c r="AJ27">
        <v>0</v>
      </c>
      <c r="AK27">
        <v>0</v>
      </c>
      <c r="AL27">
        <v>0</v>
      </c>
      <c r="AM27">
        <v>0</v>
      </c>
      <c r="AN27">
        <v>0</v>
      </c>
      <c r="AO27">
        <v>0</v>
      </c>
      <c r="AP27">
        <v>0</v>
      </c>
      <c r="AQ27">
        <v>0</v>
      </c>
      <c r="AR27">
        <v>1.5412226618913801E-4</v>
      </c>
      <c r="AS27">
        <v>2.53951635260789E-4</v>
      </c>
      <c r="AT27">
        <v>0</v>
      </c>
      <c r="AU27">
        <v>4.1287525926808302E-5</v>
      </c>
      <c r="AV27">
        <v>4.4936142737673601E-4</v>
      </c>
      <c r="AW27">
        <v>0</v>
      </c>
      <c r="AX27">
        <v>0</v>
      </c>
      <c r="AY27">
        <v>0</v>
      </c>
      <c r="AZ27">
        <v>0</v>
      </c>
      <c r="BA27">
        <v>1.5412226618913801E-4</v>
      </c>
      <c r="BB27">
        <v>2.5395163526068502E-4</v>
      </c>
      <c r="BC27">
        <v>0</v>
      </c>
      <c r="BD27">
        <v>4.1287525926808302E-5</v>
      </c>
      <c r="BE27">
        <v>4.4936142737663198E-4</v>
      </c>
      <c r="BF27">
        <v>0</v>
      </c>
      <c r="BG27">
        <v>0</v>
      </c>
      <c r="BH27">
        <v>0</v>
      </c>
      <c r="BI27">
        <v>0</v>
      </c>
      <c r="BJ27">
        <v>0</v>
      </c>
      <c r="BK27">
        <v>0</v>
      </c>
      <c r="BL27">
        <v>0</v>
      </c>
      <c r="BM27">
        <v>0</v>
      </c>
      <c r="BN27">
        <v>0</v>
      </c>
    </row>
    <row r="28" spans="1:66" x14ac:dyDescent="0.45">
      <c r="A28" t="s">
        <v>141</v>
      </c>
      <c r="B28">
        <v>2023</v>
      </c>
      <c r="C28" t="s">
        <v>41</v>
      </c>
      <c r="D28" t="s">
        <v>142</v>
      </c>
      <c r="E28" t="s">
        <v>142</v>
      </c>
      <c r="F28" t="s">
        <v>145</v>
      </c>
      <c r="G28">
        <v>83572.384677440801</v>
      </c>
      <c r="H28">
        <v>3201025.8509959201</v>
      </c>
      <c r="I28">
        <v>409329.003365941</v>
      </c>
      <c r="J28">
        <v>0</v>
      </c>
      <c r="K28">
        <v>0</v>
      </c>
      <c r="L28">
        <v>0</v>
      </c>
      <c r="M28">
        <v>0</v>
      </c>
      <c r="N28">
        <v>0</v>
      </c>
      <c r="O28">
        <v>0</v>
      </c>
      <c r="P28">
        <v>0</v>
      </c>
      <c r="Q28">
        <v>0</v>
      </c>
      <c r="R28">
        <v>7.0570540042283296E-3</v>
      </c>
      <c r="S28">
        <v>5.55743002832981E-2</v>
      </c>
      <c r="T28">
        <v>6.2631354287526406E-2</v>
      </c>
      <c r="U28">
        <v>0</v>
      </c>
      <c r="V28">
        <v>0</v>
      </c>
      <c r="W28">
        <v>0</v>
      </c>
      <c r="X28">
        <v>0</v>
      </c>
      <c r="Y28">
        <v>2.8228216016913301E-2</v>
      </c>
      <c r="Z28">
        <v>0.12967336732769499</v>
      </c>
      <c r="AA28">
        <v>0.15790158334460799</v>
      </c>
      <c r="AB28">
        <v>0</v>
      </c>
      <c r="AC28">
        <v>0</v>
      </c>
      <c r="AD28">
        <v>0</v>
      </c>
      <c r="AE28">
        <v>0</v>
      </c>
      <c r="AF28">
        <v>0</v>
      </c>
      <c r="AG28">
        <v>0</v>
      </c>
      <c r="AH28">
        <v>0</v>
      </c>
      <c r="AI28">
        <v>0</v>
      </c>
      <c r="AJ28">
        <v>0</v>
      </c>
      <c r="AK28">
        <v>0</v>
      </c>
      <c r="AL28">
        <v>0</v>
      </c>
      <c r="AM28">
        <v>0</v>
      </c>
      <c r="AN28">
        <v>0</v>
      </c>
      <c r="AO28">
        <v>0</v>
      </c>
      <c r="AP28">
        <v>0</v>
      </c>
      <c r="AQ28">
        <v>0</v>
      </c>
      <c r="AR28">
        <v>1.40740235037386E-3</v>
      </c>
      <c r="AS28">
        <v>2.2055158715543698E-3</v>
      </c>
      <c r="AT28">
        <v>0</v>
      </c>
      <c r="AU28">
        <v>3.7742699001040502E-4</v>
      </c>
      <c r="AV28">
        <v>3.9903452119386404E-3</v>
      </c>
      <c r="AW28">
        <v>0</v>
      </c>
      <c r="AX28">
        <v>0</v>
      </c>
      <c r="AY28">
        <v>0</v>
      </c>
      <c r="AZ28">
        <v>0</v>
      </c>
      <c r="BA28">
        <v>1.40740235037386E-3</v>
      </c>
      <c r="BB28">
        <v>2.20551587155346E-3</v>
      </c>
      <c r="BC28">
        <v>0</v>
      </c>
      <c r="BD28">
        <v>3.7742699001040502E-4</v>
      </c>
      <c r="BE28">
        <v>3.9903452119377401E-3</v>
      </c>
      <c r="BF28">
        <v>0</v>
      </c>
      <c r="BG28">
        <v>0</v>
      </c>
      <c r="BH28">
        <v>0</v>
      </c>
      <c r="BI28">
        <v>0</v>
      </c>
      <c r="BJ28">
        <v>0</v>
      </c>
      <c r="BK28">
        <v>0</v>
      </c>
      <c r="BL28">
        <v>0</v>
      </c>
      <c r="BM28">
        <v>0</v>
      </c>
      <c r="BN28">
        <v>0</v>
      </c>
    </row>
    <row r="29" spans="1:66" x14ac:dyDescent="0.45">
      <c r="A29" t="s">
        <v>141</v>
      </c>
      <c r="B29">
        <v>2023</v>
      </c>
      <c r="C29" t="s">
        <v>42</v>
      </c>
      <c r="D29" t="s">
        <v>142</v>
      </c>
      <c r="E29" t="s">
        <v>142</v>
      </c>
      <c r="F29" t="s">
        <v>145</v>
      </c>
      <c r="G29">
        <v>2736.11966033414</v>
      </c>
      <c r="H29">
        <v>111207.491220265</v>
      </c>
      <c r="I29">
        <v>13688.2645309237</v>
      </c>
      <c r="J29">
        <v>0</v>
      </c>
      <c r="K29">
        <v>0</v>
      </c>
      <c r="L29">
        <v>0</v>
      </c>
      <c r="M29">
        <v>0</v>
      </c>
      <c r="N29">
        <v>0</v>
      </c>
      <c r="O29">
        <v>0</v>
      </c>
      <c r="P29">
        <v>0</v>
      </c>
      <c r="Q29">
        <v>0</v>
      </c>
      <c r="R29">
        <v>2.4517055086324598E-4</v>
      </c>
      <c r="S29">
        <v>1.93071808804806E-3</v>
      </c>
      <c r="T29">
        <v>2.1758886389113101E-3</v>
      </c>
      <c r="U29">
        <v>0</v>
      </c>
      <c r="V29">
        <v>0</v>
      </c>
      <c r="W29">
        <v>0</v>
      </c>
      <c r="X29">
        <v>0</v>
      </c>
      <c r="Y29">
        <v>9.8068220345298696E-4</v>
      </c>
      <c r="Z29">
        <v>4.5050088721121598E-3</v>
      </c>
      <c r="AA29">
        <v>5.4856910755651401E-3</v>
      </c>
      <c r="AB29">
        <v>0</v>
      </c>
      <c r="AC29">
        <v>0</v>
      </c>
      <c r="AD29">
        <v>0</v>
      </c>
      <c r="AE29">
        <v>0</v>
      </c>
      <c r="AF29">
        <v>0</v>
      </c>
      <c r="AG29">
        <v>0</v>
      </c>
      <c r="AH29">
        <v>0</v>
      </c>
      <c r="AI29">
        <v>0</v>
      </c>
      <c r="AJ29">
        <v>0</v>
      </c>
      <c r="AK29">
        <v>0</v>
      </c>
      <c r="AL29">
        <v>0</v>
      </c>
      <c r="AM29">
        <v>0</v>
      </c>
      <c r="AN29">
        <v>0</v>
      </c>
      <c r="AO29">
        <v>0</v>
      </c>
      <c r="AP29">
        <v>0</v>
      </c>
      <c r="AQ29">
        <v>0</v>
      </c>
      <c r="AR29">
        <v>4.51129278774845E-5</v>
      </c>
      <c r="AS29">
        <v>7.3754081505916395E-5</v>
      </c>
      <c r="AT29">
        <v>0</v>
      </c>
      <c r="AU29">
        <v>1.20931978635384E-5</v>
      </c>
      <c r="AV29">
        <v>1.3096020724693899E-4</v>
      </c>
      <c r="AW29">
        <v>0</v>
      </c>
      <c r="AX29">
        <v>0</v>
      </c>
      <c r="AY29">
        <v>0</v>
      </c>
      <c r="AZ29">
        <v>0</v>
      </c>
      <c r="BA29">
        <v>4.51129278774845E-5</v>
      </c>
      <c r="BB29">
        <v>7.3754081505885997E-5</v>
      </c>
      <c r="BC29">
        <v>0</v>
      </c>
      <c r="BD29">
        <v>1.20931978635384E-5</v>
      </c>
      <c r="BE29">
        <v>1.3096020724690901E-4</v>
      </c>
      <c r="BF29">
        <v>0</v>
      </c>
      <c r="BG29">
        <v>0</v>
      </c>
      <c r="BH29">
        <v>0</v>
      </c>
      <c r="BI29">
        <v>0</v>
      </c>
      <c r="BJ29">
        <v>0</v>
      </c>
      <c r="BK29">
        <v>0</v>
      </c>
      <c r="BL29">
        <v>0</v>
      </c>
      <c r="BM29">
        <v>0</v>
      </c>
      <c r="BN29">
        <v>0</v>
      </c>
    </row>
    <row r="30" spans="1:66" x14ac:dyDescent="0.45">
      <c r="A30" t="s">
        <v>141</v>
      </c>
      <c r="B30">
        <v>2023</v>
      </c>
      <c r="C30" t="s">
        <v>43</v>
      </c>
      <c r="D30" t="s">
        <v>142</v>
      </c>
      <c r="E30" t="s">
        <v>142</v>
      </c>
      <c r="F30" t="s">
        <v>145</v>
      </c>
      <c r="G30">
        <v>11734.6249898104</v>
      </c>
      <c r="H30">
        <v>354976.66791144997</v>
      </c>
      <c r="I30">
        <v>58853.634472232698</v>
      </c>
      <c r="J30">
        <v>0</v>
      </c>
      <c r="K30">
        <v>0</v>
      </c>
      <c r="L30">
        <v>0</v>
      </c>
      <c r="M30">
        <v>0</v>
      </c>
      <c r="N30">
        <v>0</v>
      </c>
      <c r="O30">
        <v>0</v>
      </c>
      <c r="P30">
        <v>0</v>
      </c>
      <c r="Q30">
        <v>0</v>
      </c>
      <c r="R30">
        <v>7.8258959230608405E-4</v>
      </c>
      <c r="S30">
        <v>6.1628930394104098E-3</v>
      </c>
      <c r="T30">
        <v>6.9454826317164901E-3</v>
      </c>
      <c r="U30">
        <v>0</v>
      </c>
      <c r="V30">
        <v>0</v>
      </c>
      <c r="W30">
        <v>0</v>
      </c>
      <c r="X30">
        <v>0</v>
      </c>
      <c r="Y30">
        <v>3.1303583692243301E-3</v>
      </c>
      <c r="Z30">
        <v>1.43800837586242E-2</v>
      </c>
      <c r="AA30">
        <v>1.7510442127848601E-2</v>
      </c>
      <c r="AB30">
        <v>0</v>
      </c>
      <c r="AC30">
        <v>0</v>
      </c>
      <c r="AD30">
        <v>0</v>
      </c>
      <c r="AE30">
        <v>0</v>
      </c>
      <c r="AF30">
        <v>0</v>
      </c>
      <c r="AG30">
        <v>0</v>
      </c>
      <c r="AH30">
        <v>0</v>
      </c>
      <c r="AI30">
        <v>0</v>
      </c>
      <c r="AJ30">
        <v>0</v>
      </c>
      <c r="AK30">
        <v>0</v>
      </c>
      <c r="AL30">
        <v>0</v>
      </c>
      <c r="AM30">
        <v>0</v>
      </c>
      <c r="AN30">
        <v>0</v>
      </c>
      <c r="AO30">
        <v>0</v>
      </c>
      <c r="AP30">
        <v>0</v>
      </c>
      <c r="AQ30">
        <v>0</v>
      </c>
      <c r="AR30">
        <v>1.92777666946266E-4</v>
      </c>
      <c r="AS30">
        <v>3.1711074431519E-4</v>
      </c>
      <c r="AT30">
        <v>0</v>
      </c>
      <c r="AU30">
        <v>5.1653467323032798E-5</v>
      </c>
      <c r="AV30">
        <v>5.6154187858448905E-4</v>
      </c>
      <c r="AW30">
        <v>0</v>
      </c>
      <c r="AX30">
        <v>0</v>
      </c>
      <c r="AY30">
        <v>0</v>
      </c>
      <c r="AZ30">
        <v>0</v>
      </c>
      <c r="BA30">
        <v>1.92777666946266E-4</v>
      </c>
      <c r="BB30">
        <v>3.1711074431505897E-4</v>
      </c>
      <c r="BC30">
        <v>0</v>
      </c>
      <c r="BD30">
        <v>5.1653467323032798E-5</v>
      </c>
      <c r="BE30">
        <v>5.6154187858435895E-4</v>
      </c>
      <c r="BF30">
        <v>0</v>
      </c>
      <c r="BG30">
        <v>0</v>
      </c>
      <c r="BH30">
        <v>0</v>
      </c>
      <c r="BI30">
        <v>0</v>
      </c>
      <c r="BJ30">
        <v>0</v>
      </c>
      <c r="BK30">
        <v>0</v>
      </c>
      <c r="BL30">
        <v>0</v>
      </c>
      <c r="BM30">
        <v>0</v>
      </c>
      <c r="BN30">
        <v>0</v>
      </c>
    </row>
    <row r="31" spans="1:66" x14ac:dyDescent="0.45">
      <c r="A31" t="s">
        <v>141</v>
      </c>
      <c r="B31">
        <v>2024</v>
      </c>
      <c r="C31" t="s">
        <v>41</v>
      </c>
      <c r="D31" t="s">
        <v>142</v>
      </c>
      <c r="E31" t="s">
        <v>142</v>
      </c>
      <c r="F31" t="s">
        <v>145</v>
      </c>
      <c r="G31">
        <v>93253.327649630999</v>
      </c>
      <c r="H31">
        <v>3636346.5766658001</v>
      </c>
      <c r="I31">
        <v>455852.11110423203</v>
      </c>
      <c r="J31">
        <v>0</v>
      </c>
      <c r="K31">
        <v>0</v>
      </c>
      <c r="L31">
        <v>0</v>
      </c>
      <c r="M31">
        <v>0</v>
      </c>
      <c r="N31">
        <v>0</v>
      </c>
      <c r="O31">
        <v>0</v>
      </c>
      <c r="P31">
        <v>0</v>
      </c>
      <c r="Q31">
        <v>0</v>
      </c>
      <c r="R31">
        <v>8.01677192379977E-3</v>
      </c>
      <c r="S31">
        <v>6.31320788999232E-2</v>
      </c>
      <c r="T31">
        <v>7.1148850823723006E-2</v>
      </c>
      <c r="U31">
        <v>0</v>
      </c>
      <c r="V31">
        <v>0</v>
      </c>
      <c r="W31">
        <v>0</v>
      </c>
      <c r="X31">
        <v>0</v>
      </c>
      <c r="Y31">
        <v>3.2067087695199101E-2</v>
      </c>
      <c r="Z31">
        <v>0.14730818409981999</v>
      </c>
      <c r="AA31">
        <v>0.179375271795019</v>
      </c>
      <c r="AB31">
        <v>0</v>
      </c>
      <c r="AC31">
        <v>0</v>
      </c>
      <c r="AD31">
        <v>0</v>
      </c>
      <c r="AE31">
        <v>0</v>
      </c>
      <c r="AF31">
        <v>0</v>
      </c>
      <c r="AG31">
        <v>0</v>
      </c>
      <c r="AH31">
        <v>0</v>
      </c>
      <c r="AI31">
        <v>0</v>
      </c>
      <c r="AJ31">
        <v>0</v>
      </c>
      <c r="AK31">
        <v>0</v>
      </c>
      <c r="AL31">
        <v>0</v>
      </c>
      <c r="AM31">
        <v>0</v>
      </c>
      <c r="AN31">
        <v>0</v>
      </c>
      <c r="AO31">
        <v>0</v>
      </c>
      <c r="AP31">
        <v>0</v>
      </c>
      <c r="AQ31">
        <v>0</v>
      </c>
      <c r="AR31">
        <v>1.56883157579806E-3</v>
      </c>
      <c r="AS31">
        <v>2.4561881954480698E-3</v>
      </c>
      <c r="AT31">
        <v>0</v>
      </c>
      <c r="AU31">
        <v>4.2075747233618802E-4</v>
      </c>
      <c r="AV31">
        <v>4.4457772435823198E-3</v>
      </c>
      <c r="AW31">
        <v>0</v>
      </c>
      <c r="AX31">
        <v>0</v>
      </c>
      <c r="AY31">
        <v>0</v>
      </c>
      <c r="AZ31">
        <v>0</v>
      </c>
      <c r="BA31">
        <v>1.56883157579806E-3</v>
      </c>
      <c r="BB31">
        <v>2.4561881954470598E-3</v>
      </c>
      <c r="BC31">
        <v>0</v>
      </c>
      <c r="BD31">
        <v>4.2075747233618802E-4</v>
      </c>
      <c r="BE31">
        <v>4.4457772435813102E-3</v>
      </c>
      <c r="BF31">
        <v>0</v>
      </c>
      <c r="BG31">
        <v>0</v>
      </c>
      <c r="BH31">
        <v>0</v>
      </c>
      <c r="BI31">
        <v>0</v>
      </c>
      <c r="BJ31">
        <v>0</v>
      </c>
      <c r="BK31">
        <v>0</v>
      </c>
      <c r="BL31">
        <v>0</v>
      </c>
      <c r="BM31">
        <v>0</v>
      </c>
      <c r="BN31">
        <v>0</v>
      </c>
    </row>
    <row r="32" spans="1:66" x14ac:dyDescent="0.45">
      <c r="A32" t="s">
        <v>141</v>
      </c>
      <c r="B32">
        <v>2024</v>
      </c>
      <c r="C32" t="s">
        <v>42</v>
      </c>
      <c r="D32" t="s">
        <v>142</v>
      </c>
      <c r="E32" t="s">
        <v>142</v>
      </c>
      <c r="F32" t="s">
        <v>145</v>
      </c>
      <c r="G32">
        <v>3454.2333988015798</v>
      </c>
      <c r="H32">
        <v>143256.65458379799</v>
      </c>
      <c r="I32">
        <v>17275.188697686299</v>
      </c>
      <c r="J32">
        <v>0</v>
      </c>
      <c r="K32">
        <v>0</v>
      </c>
      <c r="L32">
        <v>0</v>
      </c>
      <c r="M32">
        <v>0</v>
      </c>
      <c r="N32">
        <v>0</v>
      </c>
      <c r="O32">
        <v>0</v>
      </c>
      <c r="P32">
        <v>0</v>
      </c>
      <c r="Q32">
        <v>0</v>
      </c>
      <c r="R32">
        <v>3.1582686142581898E-4</v>
      </c>
      <c r="S32">
        <v>2.4871365337283198E-3</v>
      </c>
      <c r="T32">
        <v>2.8029633951541402E-3</v>
      </c>
      <c r="U32">
        <v>0</v>
      </c>
      <c r="V32">
        <v>0</v>
      </c>
      <c r="W32">
        <v>0</v>
      </c>
      <c r="X32">
        <v>0</v>
      </c>
      <c r="Y32">
        <v>1.2633074457032701E-3</v>
      </c>
      <c r="Z32">
        <v>5.80331857869942E-3</v>
      </c>
      <c r="AA32">
        <v>7.0666260244026998E-3</v>
      </c>
      <c r="AB32">
        <v>0</v>
      </c>
      <c r="AC32">
        <v>0</v>
      </c>
      <c r="AD32">
        <v>0</v>
      </c>
      <c r="AE32">
        <v>0</v>
      </c>
      <c r="AF32">
        <v>0</v>
      </c>
      <c r="AG32">
        <v>0</v>
      </c>
      <c r="AH32">
        <v>0</v>
      </c>
      <c r="AI32">
        <v>0</v>
      </c>
      <c r="AJ32">
        <v>0</v>
      </c>
      <c r="AK32">
        <v>0</v>
      </c>
      <c r="AL32">
        <v>0</v>
      </c>
      <c r="AM32">
        <v>0</v>
      </c>
      <c r="AN32">
        <v>0</v>
      </c>
      <c r="AO32">
        <v>0</v>
      </c>
      <c r="AP32">
        <v>0</v>
      </c>
      <c r="AQ32">
        <v>0</v>
      </c>
      <c r="AR32">
        <v>5.6865748377996101E-5</v>
      </c>
      <c r="AS32">
        <v>9.3080877591226194E-5</v>
      </c>
      <c r="AT32">
        <v>0</v>
      </c>
      <c r="AU32">
        <v>1.52453642816938E-5</v>
      </c>
      <c r="AV32">
        <v>1.6519199025091599E-4</v>
      </c>
      <c r="AW32">
        <v>0</v>
      </c>
      <c r="AX32">
        <v>0</v>
      </c>
      <c r="AY32">
        <v>0</v>
      </c>
      <c r="AZ32">
        <v>0</v>
      </c>
      <c r="BA32">
        <v>5.6865748377996101E-5</v>
      </c>
      <c r="BB32">
        <v>9.3080877591187895E-5</v>
      </c>
      <c r="BC32">
        <v>0</v>
      </c>
      <c r="BD32">
        <v>1.52453642816938E-5</v>
      </c>
      <c r="BE32">
        <v>1.6519199025087701E-4</v>
      </c>
      <c r="BF32">
        <v>0</v>
      </c>
      <c r="BG32">
        <v>0</v>
      </c>
      <c r="BH32">
        <v>0</v>
      </c>
      <c r="BI32">
        <v>0</v>
      </c>
      <c r="BJ32">
        <v>0</v>
      </c>
      <c r="BK32">
        <v>0</v>
      </c>
      <c r="BL32">
        <v>0</v>
      </c>
      <c r="BM32">
        <v>0</v>
      </c>
      <c r="BN32">
        <v>0</v>
      </c>
    </row>
    <row r="33" spans="1:66" x14ac:dyDescent="0.45">
      <c r="A33" t="s">
        <v>141</v>
      </c>
      <c r="B33">
        <v>2024</v>
      </c>
      <c r="C33" t="s">
        <v>43</v>
      </c>
      <c r="D33" t="s">
        <v>142</v>
      </c>
      <c r="E33" t="s">
        <v>142</v>
      </c>
      <c r="F33" t="s">
        <v>145</v>
      </c>
      <c r="G33">
        <v>14354.2051319238</v>
      </c>
      <c r="H33">
        <v>424826.874758413</v>
      </c>
      <c r="I33">
        <v>71803.580519210896</v>
      </c>
      <c r="J33">
        <v>0</v>
      </c>
      <c r="K33">
        <v>0</v>
      </c>
      <c r="L33">
        <v>0</v>
      </c>
      <c r="M33">
        <v>0</v>
      </c>
      <c r="N33">
        <v>0</v>
      </c>
      <c r="O33">
        <v>0</v>
      </c>
      <c r="P33">
        <v>0</v>
      </c>
      <c r="Q33">
        <v>0</v>
      </c>
      <c r="R33">
        <v>9.3658293846171398E-4</v>
      </c>
      <c r="S33">
        <v>7.3755906403859999E-3</v>
      </c>
      <c r="T33">
        <v>8.3121735788477102E-3</v>
      </c>
      <c r="U33">
        <v>0</v>
      </c>
      <c r="V33">
        <v>0</v>
      </c>
      <c r="W33">
        <v>0</v>
      </c>
      <c r="X33">
        <v>0</v>
      </c>
      <c r="Y33">
        <v>3.7463317538468498E-3</v>
      </c>
      <c r="Z33">
        <v>1.7209711494234E-2</v>
      </c>
      <c r="AA33">
        <v>2.09560432480808E-2</v>
      </c>
      <c r="AB33">
        <v>0</v>
      </c>
      <c r="AC33">
        <v>0</v>
      </c>
      <c r="AD33">
        <v>0</v>
      </c>
      <c r="AE33">
        <v>0</v>
      </c>
      <c r="AF33">
        <v>0</v>
      </c>
      <c r="AG33">
        <v>0</v>
      </c>
      <c r="AH33">
        <v>0</v>
      </c>
      <c r="AI33">
        <v>0</v>
      </c>
      <c r="AJ33">
        <v>0</v>
      </c>
      <c r="AK33">
        <v>0</v>
      </c>
      <c r="AL33">
        <v>0</v>
      </c>
      <c r="AM33">
        <v>0</v>
      </c>
      <c r="AN33">
        <v>0</v>
      </c>
      <c r="AO33">
        <v>0</v>
      </c>
      <c r="AP33">
        <v>0</v>
      </c>
      <c r="AQ33">
        <v>0</v>
      </c>
      <c r="AR33">
        <v>2.3567794920505801E-4</v>
      </c>
      <c r="AS33">
        <v>3.8688667347613702E-4</v>
      </c>
      <c r="AT33">
        <v>0</v>
      </c>
      <c r="AU33">
        <v>6.3159203894203302E-5</v>
      </c>
      <c r="AV33">
        <v>6.8572382657539901E-4</v>
      </c>
      <c r="AW33">
        <v>0</v>
      </c>
      <c r="AX33">
        <v>0</v>
      </c>
      <c r="AY33">
        <v>0</v>
      </c>
      <c r="AZ33">
        <v>0</v>
      </c>
      <c r="BA33">
        <v>2.3567794920505801E-4</v>
      </c>
      <c r="BB33">
        <v>3.8688667347597802E-4</v>
      </c>
      <c r="BC33">
        <v>0</v>
      </c>
      <c r="BD33">
        <v>6.3159203894203302E-5</v>
      </c>
      <c r="BE33">
        <v>6.8572382657523996E-4</v>
      </c>
      <c r="BF33">
        <v>0</v>
      </c>
      <c r="BG33">
        <v>0</v>
      </c>
      <c r="BH33">
        <v>0</v>
      </c>
      <c r="BI33">
        <v>0</v>
      </c>
      <c r="BJ33">
        <v>0</v>
      </c>
      <c r="BK33">
        <v>0</v>
      </c>
      <c r="BL33">
        <v>0</v>
      </c>
      <c r="BM33">
        <v>0</v>
      </c>
      <c r="BN33">
        <v>0</v>
      </c>
    </row>
    <row r="34" spans="1:66" x14ac:dyDescent="0.45">
      <c r="A34" t="s">
        <v>141</v>
      </c>
      <c r="B34">
        <v>2021</v>
      </c>
      <c r="C34" t="s">
        <v>41</v>
      </c>
      <c r="D34" t="s">
        <v>142</v>
      </c>
      <c r="E34" t="s">
        <v>142</v>
      </c>
      <c r="F34" t="s">
        <v>143</v>
      </c>
      <c r="G34">
        <v>2631965.7760538398</v>
      </c>
      <c r="H34">
        <v>95404535.011409104</v>
      </c>
      <c r="I34">
        <v>12358566.635152301</v>
      </c>
      <c r="J34">
        <v>4.8304548051513496</v>
      </c>
      <c r="K34">
        <v>0</v>
      </c>
      <c r="L34">
        <v>2.9688795112733302</v>
      </c>
      <c r="M34">
        <v>7.79933431642469</v>
      </c>
      <c r="N34">
        <v>0.14803274342404199</v>
      </c>
      <c r="O34">
        <v>0</v>
      </c>
      <c r="P34">
        <v>2.5118943444562E-2</v>
      </c>
      <c r="Q34">
        <v>0.17315168686860399</v>
      </c>
      <c r="R34">
        <v>0.21033099611311501</v>
      </c>
      <c r="S34">
        <v>1.6563565943907801</v>
      </c>
      <c r="T34">
        <v>2.0398392773724998</v>
      </c>
      <c r="U34">
        <v>0.160996457342229</v>
      </c>
      <c r="V34">
        <v>0</v>
      </c>
      <c r="W34">
        <v>2.7317638483852501E-2</v>
      </c>
      <c r="X34">
        <v>0.188314095826082</v>
      </c>
      <c r="Y34">
        <v>0.84132398445246304</v>
      </c>
      <c r="Z34">
        <v>3.8648320535785001</v>
      </c>
      <c r="AA34">
        <v>4.89447013385705</v>
      </c>
      <c r="AB34">
        <v>28305.511776806299</v>
      </c>
      <c r="AC34">
        <v>0</v>
      </c>
      <c r="AD34">
        <v>779.59748122980204</v>
      </c>
      <c r="AE34">
        <v>29085.1092580361</v>
      </c>
      <c r="AF34">
        <v>0.29599711387251698</v>
      </c>
      <c r="AG34">
        <v>0</v>
      </c>
      <c r="AH34">
        <v>0.82613405708128596</v>
      </c>
      <c r="AI34">
        <v>1.1221311709538</v>
      </c>
      <c r="AJ34">
        <v>0.51951425935835105</v>
      </c>
      <c r="AK34">
        <v>0</v>
      </c>
      <c r="AL34">
        <v>0.38239648118668501</v>
      </c>
      <c r="AM34">
        <v>0.90191074054503595</v>
      </c>
      <c r="AN34">
        <v>1.17453049361423</v>
      </c>
      <c r="AO34">
        <v>0</v>
      </c>
      <c r="AP34">
        <v>3.8367966152780202</v>
      </c>
      <c r="AQ34">
        <v>5.0113271088922504</v>
      </c>
      <c r="AR34">
        <v>0.63167752491640405</v>
      </c>
      <c r="AS34">
        <v>1.5598255724772101</v>
      </c>
      <c r="AT34">
        <v>3.2595177295726998</v>
      </c>
      <c r="AU34">
        <v>0.57911781962517095</v>
      </c>
      <c r="AV34">
        <v>11.041465755483699</v>
      </c>
      <c r="AW34">
        <v>1.71304072495071</v>
      </c>
      <c r="AX34">
        <v>0</v>
      </c>
      <c r="AY34">
        <v>4.2007820705055403</v>
      </c>
      <c r="AZ34">
        <v>5.9138227954562499</v>
      </c>
      <c r="BA34">
        <v>0.63167752491640405</v>
      </c>
      <c r="BB34">
        <v>1.5598255724765699</v>
      </c>
      <c r="BC34">
        <v>3.2595177295713502</v>
      </c>
      <c r="BD34">
        <v>0.57911781962517095</v>
      </c>
      <c r="BE34">
        <v>11.943961442045699</v>
      </c>
      <c r="BF34">
        <v>72.396960025215904</v>
      </c>
      <c r="BG34">
        <v>0</v>
      </c>
      <c r="BH34">
        <v>33.345035471875498</v>
      </c>
      <c r="BI34">
        <v>105.741995497091</v>
      </c>
      <c r="BJ34">
        <v>0.28010598506318801</v>
      </c>
      <c r="BK34">
        <v>0</v>
      </c>
      <c r="BL34">
        <v>7.7147490621098103E-3</v>
      </c>
      <c r="BM34">
        <v>0.28782073412529802</v>
      </c>
      <c r="BN34">
        <v>3070.0264301412399</v>
      </c>
    </row>
    <row r="35" spans="1:66" x14ac:dyDescent="0.45">
      <c r="A35" t="s">
        <v>141</v>
      </c>
      <c r="B35">
        <v>2021</v>
      </c>
      <c r="C35" t="s">
        <v>42</v>
      </c>
      <c r="D35" t="s">
        <v>142</v>
      </c>
      <c r="E35" t="s">
        <v>142</v>
      </c>
      <c r="F35" t="s">
        <v>143</v>
      </c>
      <c r="G35">
        <v>285346.16798809601</v>
      </c>
      <c r="H35">
        <v>9717025.40469319</v>
      </c>
      <c r="I35">
        <v>1313699.4205972799</v>
      </c>
      <c r="J35">
        <v>1.1326650430901</v>
      </c>
      <c r="K35">
        <v>0</v>
      </c>
      <c r="L35">
        <v>0.41330201670609801</v>
      </c>
      <c r="M35">
        <v>1.5459670597962001</v>
      </c>
      <c r="N35">
        <v>2.0223881210435699E-2</v>
      </c>
      <c r="O35">
        <v>0</v>
      </c>
      <c r="P35">
        <v>3.5214862327817898E-3</v>
      </c>
      <c r="Q35">
        <v>2.3745367443217501E-2</v>
      </c>
      <c r="R35">
        <v>2.1422374024265799E-2</v>
      </c>
      <c r="S35">
        <v>0.16870119544109299</v>
      </c>
      <c r="T35">
        <v>0.213868936908577</v>
      </c>
      <c r="U35">
        <v>2.19939432451421E-2</v>
      </c>
      <c r="V35">
        <v>0</v>
      </c>
      <c r="W35">
        <v>3.8295739748476498E-3</v>
      </c>
      <c r="X35">
        <v>2.5823517219989701E-2</v>
      </c>
      <c r="Y35">
        <v>8.5689496097063403E-2</v>
      </c>
      <c r="Z35">
        <v>0.39363612269588499</v>
      </c>
      <c r="AA35">
        <v>0.50514913601293898</v>
      </c>
      <c r="AB35">
        <v>3346.3305231170398</v>
      </c>
      <c r="AC35">
        <v>0</v>
      </c>
      <c r="AD35">
        <v>96.603095731473999</v>
      </c>
      <c r="AE35">
        <v>3442.9336188485199</v>
      </c>
      <c r="AF35">
        <v>6.0938903796135598E-2</v>
      </c>
      <c r="AG35">
        <v>0</v>
      </c>
      <c r="AH35">
        <v>0.116692789369356</v>
      </c>
      <c r="AI35">
        <v>0.17763169316549199</v>
      </c>
      <c r="AJ35">
        <v>8.6927873240719697E-2</v>
      </c>
      <c r="AK35">
        <v>0</v>
      </c>
      <c r="AL35">
        <v>4.4547586932458597E-2</v>
      </c>
      <c r="AM35">
        <v>0.13147546017317799</v>
      </c>
      <c r="AN35">
        <v>0.26807347320617603</v>
      </c>
      <c r="AO35">
        <v>0</v>
      </c>
      <c r="AP35">
        <v>0.59174931525677599</v>
      </c>
      <c r="AQ35">
        <v>0.85982278846295301</v>
      </c>
      <c r="AR35">
        <v>0.13960737302294901</v>
      </c>
      <c r="AS35">
        <v>0.28906936945879402</v>
      </c>
      <c r="AT35">
        <v>1.05116911761468</v>
      </c>
      <c r="AU35">
        <v>0.11574972344756</v>
      </c>
      <c r="AV35">
        <v>2.4554183720069398</v>
      </c>
      <c r="AW35">
        <v>0.39084315701214101</v>
      </c>
      <c r="AX35">
        <v>0</v>
      </c>
      <c r="AY35">
        <v>0.64788617029812201</v>
      </c>
      <c r="AZ35">
        <v>1.03872932731026</v>
      </c>
      <c r="BA35">
        <v>0.13960737302294901</v>
      </c>
      <c r="BB35">
        <v>0.28906936945867501</v>
      </c>
      <c r="BC35">
        <v>1.0511691176142499</v>
      </c>
      <c r="BD35">
        <v>0.11574972344756</v>
      </c>
      <c r="BE35">
        <v>2.6343249108536999</v>
      </c>
      <c r="BF35">
        <v>12.5663938082896</v>
      </c>
      <c r="BG35">
        <v>0</v>
      </c>
      <c r="BH35">
        <v>3.77325109916287</v>
      </c>
      <c r="BI35">
        <v>16.339644907452499</v>
      </c>
      <c r="BJ35">
        <v>3.3114653249010202E-2</v>
      </c>
      <c r="BK35">
        <v>0</v>
      </c>
      <c r="BL35">
        <v>9.5596594413779304E-4</v>
      </c>
      <c r="BM35">
        <v>3.4070619193148001E-2</v>
      </c>
      <c r="BN35">
        <v>363.41266980684901</v>
      </c>
    </row>
    <row r="36" spans="1:66" x14ac:dyDescent="0.45">
      <c r="A36" t="s">
        <v>141</v>
      </c>
      <c r="B36">
        <v>2021</v>
      </c>
      <c r="C36" t="s">
        <v>43</v>
      </c>
      <c r="D36" t="s">
        <v>142</v>
      </c>
      <c r="E36" t="s">
        <v>142</v>
      </c>
      <c r="F36" t="s">
        <v>143</v>
      </c>
      <c r="G36">
        <v>924639.34793011798</v>
      </c>
      <c r="H36">
        <v>32129693.079807401</v>
      </c>
      <c r="I36">
        <v>4316861.4371206798</v>
      </c>
      <c r="J36">
        <v>2.99569446992678</v>
      </c>
      <c r="K36">
        <v>0</v>
      </c>
      <c r="L36">
        <v>1.55938122735922</v>
      </c>
      <c r="M36">
        <v>4.5550756972860098</v>
      </c>
      <c r="N36">
        <v>4.9570143583552002E-2</v>
      </c>
      <c r="O36">
        <v>0</v>
      </c>
      <c r="P36">
        <v>8.3814920156325395E-3</v>
      </c>
      <c r="Q36">
        <v>5.7951635599184599E-2</v>
      </c>
      <c r="R36">
        <v>7.0833848196801302E-2</v>
      </c>
      <c r="S36">
        <v>0.55781655454981105</v>
      </c>
      <c r="T36">
        <v>0.68660203834579703</v>
      </c>
      <c r="U36">
        <v>5.3910627576664302E-2</v>
      </c>
      <c r="V36">
        <v>0</v>
      </c>
      <c r="W36">
        <v>9.1152564554113497E-3</v>
      </c>
      <c r="X36">
        <v>6.3025884032075694E-2</v>
      </c>
      <c r="Y36">
        <v>0.28333539278720499</v>
      </c>
      <c r="Z36">
        <v>1.3015719606162199</v>
      </c>
      <c r="AA36">
        <v>1.6479332374355</v>
      </c>
      <c r="AB36">
        <v>12064.1739802215</v>
      </c>
      <c r="AC36">
        <v>0</v>
      </c>
      <c r="AD36">
        <v>349.90666527936497</v>
      </c>
      <c r="AE36">
        <v>12414.080645500901</v>
      </c>
      <c r="AF36">
        <v>0.140756723975001</v>
      </c>
      <c r="AG36">
        <v>0</v>
      </c>
      <c r="AH36">
        <v>0.370928873013188</v>
      </c>
      <c r="AI36">
        <v>0.51168559698819005</v>
      </c>
      <c r="AJ36">
        <v>0.246583897971629</v>
      </c>
      <c r="AK36">
        <v>0</v>
      </c>
      <c r="AL36">
        <v>0.168214462970424</v>
      </c>
      <c r="AM36">
        <v>0.41479836094205302</v>
      </c>
      <c r="AN36">
        <v>0.57477567831893095</v>
      </c>
      <c r="AO36">
        <v>0</v>
      </c>
      <c r="AP36">
        <v>1.75851046336211</v>
      </c>
      <c r="AQ36">
        <v>2.33328614168104</v>
      </c>
      <c r="AR36">
        <v>0.287447677305882</v>
      </c>
      <c r="AS36">
        <v>0.62592810863264503</v>
      </c>
      <c r="AT36">
        <v>2.1296584783347501</v>
      </c>
      <c r="AU36">
        <v>0.28212912847291599</v>
      </c>
      <c r="AV36">
        <v>5.6584495344272296</v>
      </c>
      <c r="AW36">
        <v>0.83832331490169398</v>
      </c>
      <c r="AX36">
        <v>0</v>
      </c>
      <c r="AY36">
        <v>1.9253418730946801</v>
      </c>
      <c r="AZ36">
        <v>2.7636651879963798</v>
      </c>
      <c r="BA36">
        <v>0.287447677305882</v>
      </c>
      <c r="BB36">
        <v>0.62592810863238701</v>
      </c>
      <c r="BC36">
        <v>2.1296584783338699</v>
      </c>
      <c r="BD36">
        <v>0.28212912847291599</v>
      </c>
      <c r="BE36">
        <v>6.0888285807414304</v>
      </c>
      <c r="BF36">
        <v>31.489852838208598</v>
      </c>
      <c r="BG36">
        <v>0</v>
      </c>
      <c r="BH36">
        <v>14.5102713593263</v>
      </c>
      <c r="BI36">
        <v>46.000124197534902</v>
      </c>
      <c r="BJ36">
        <v>0.119384781428775</v>
      </c>
      <c r="BK36">
        <v>0</v>
      </c>
      <c r="BL36">
        <v>3.4626101068613302E-3</v>
      </c>
      <c r="BM36">
        <v>0.12284739153563599</v>
      </c>
      <c r="BN36">
        <v>1310.34596946073</v>
      </c>
    </row>
    <row r="37" spans="1:66" x14ac:dyDescent="0.45">
      <c r="A37" t="s">
        <v>141</v>
      </c>
      <c r="B37">
        <v>2022</v>
      </c>
      <c r="C37" t="s">
        <v>41</v>
      </c>
      <c r="D37" t="s">
        <v>142</v>
      </c>
      <c r="E37" t="s">
        <v>142</v>
      </c>
      <c r="F37" t="s">
        <v>143</v>
      </c>
      <c r="G37">
        <v>2686833.7854804299</v>
      </c>
      <c r="H37">
        <v>96209643.269975096</v>
      </c>
      <c r="I37">
        <v>12626773.801745599</v>
      </c>
      <c r="J37">
        <v>4.2396105824682104</v>
      </c>
      <c r="K37">
        <v>0</v>
      </c>
      <c r="L37">
        <v>2.8298829021960299</v>
      </c>
      <c r="M37">
        <v>7.0694934846642399</v>
      </c>
      <c r="N37">
        <v>0.142615900266051</v>
      </c>
      <c r="O37">
        <v>0</v>
      </c>
      <c r="P37">
        <v>2.45773479115916E-2</v>
      </c>
      <c r="Q37">
        <v>0.167193248177642</v>
      </c>
      <c r="R37">
        <v>0.21210595599298801</v>
      </c>
      <c r="S37">
        <v>1.67033440344478</v>
      </c>
      <c r="T37">
        <v>2.04963360761541</v>
      </c>
      <c r="U37">
        <v>0.15510622421668399</v>
      </c>
      <c r="V37">
        <v>0</v>
      </c>
      <c r="W37">
        <v>2.6729181352939901E-2</v>
      </c>
      <c r="X37">
        <v>0.18183540556962399</v>
      </c>
      <c r="Y37">
        <v>0.84842382397195204</v>
      </c>
      <c r="Z37">
        <v>3.8974469413711499</v>
      </c>
      <c r="AA37">
        <v>4.9277061709127201</v>
      </c>
      <c r="AB37">
        <v>27783.729174190699</v>
      </c>
      <c r="AC37">
        <v>0</v>
      </c>
      <c r="AD37">
        <v>775.25424941932795</v>
      </c>
      <c r="AE37">
        <v>28558.98342361</v>
      </c>
      <c r="AF37">
        <v>0.25893121747964198</v>
      </c>
      <c r="AG37">
        <v>0</v>
      </c>
      <c r="AH37">
        <v>0.77787890858465703</v>
      </c>
      <c r="AI37">
        <v>1.0368101260642899</v>
      </c>
      <c r="AJ37">
        <v>0.47997305154915998</v>
      </c>
      <c r="AK37">
        <v>0</v>
      </c>
      <c r="AL37">
        <v>0.37568674387663897</v>
      </c>
      <c r="AM37">
        <v>0.85565979542579895</v>
      </c>
      <c r="AN37">
        <v>1.0051081210083499</v>
      </c>
      <c r="AO37">
        <v>0</v>
      </c>
      <c r="AP37">
        <v>3.5510833026591802</v>
      </c>
      <c r="AQ37">
        <v>4.5561914236675403</v>
      </c>
      <c r="AR37">
        <v>0.59363562437238504</v>
      </c>
      <c r="AS37">
        <v>1.48584486117155</v>
      </c>
      <c r="AT37">
        <v>3.1893468652330399</v>
      </c>
      <c r="AU37">
        <v>0.55149778865793397</v>
      </c>
      <c r="AV37">
        <v>10.376516563102401</v>
      </c>
      <c r="AW37">
        <v>1.4661587343790401</v>
      </c>
      <c r="AX37">
        <v>0</v>
      </c>
      <c r="AY37">
        <v>3.8879724950736199</v>
      </c>
      <c r="AZ37">
        <v>5.3541312294526602</v>
      </c>
      <c r="BA37">
        <v>0.59363562437238504</v>
      </c>
      <c r="BB37">
        <v>1.4858448611709401</v>
      </c>
      <c r="BC37">
        <v>3.1893468652317298</v>
      </c>
      <c r="BD37">
        <v>0.55149778865793397</v>
      </c>
      <c r="BE37">
        <v>11.1744563688856</v>
      </c>
      <c r="BF37">
        <v>66.961342370998906</v>
      </c>
      <c r="BG37">
        <v>0</v>
      </c>
      <c r="BH37">
        <v>33.096404772037801</v>
      </c>
      <c r="BI37">
        <v>100.057747143036</v>
      </c>
      <c r="BJ37">
        <v>0.27494252322413298</v>
      </c>
      <c r="BK37">
        <v>0</v>
      </c>
      <c r="BL37">
        <v>7.6717692624784298E-3</v>
      </c>
      <c r="BM37">
        <v>0.28261429248661102</v>
      </c>
      <c r="BN37">
        <v>3014.49216334725</v>
      </c>
    </row>
    <row r="38" spans="1:66" x14ac:dyDescent="0.45">
      <c r="A38" t="s">
        <v>141</v>
      </c>
      <c r="B38">
        <v>2022</v>
      </c>
      <c r="C38" t="s">
        <v>42</v>
      </c>
      <c r="D38" t="s">
        <v>142</v>
      </c>
      <c r="E38" t="s">
        <v>142</v>
      </c>
      <c r="F38" t="s">
        <v>143</v>
      </c>
      <c r="G38">
        <v>291836.68595225102</v>
      </c>
      <c r="H38">
        <v>9811542.0818465594</v>
      </c>
      <c r="I38">
        <v>1346181.3951671901</v>
      </c>
      <c r="J38">
        <v>0.982801091315886</v>
      </c>
      <c r="K38">
        <v>0</v>
      </c>
      <c r="L38">
        <v>0.39057179754138599</v>
      </c>
      <c r="M38">
        <v>1.37337288885727</v>
      </c>
      <c r="N38">
        <v>1.89369801544369E-2</v>
      </c>
      <c r="O38">
        <v>0</v>
      </c>
      <c r="P38">
        <v>3.3665892002553402E-3</v>
      </c>
      <c r="Q38">
        <v>2.2303569354692201E-2</v>
      </c>
      <c r="R38">
        <v>2.1630747628860102E-2</v>
      </c>
      <c r="S38">
        <v>0.17034213757727301</v>
      </c>
      <c r="T38">
        <v>0.214276454560826</v>
      </c>
      <c r="U38">
        <v>2.05947955221297E-2</v>
      </c>
      <c r="V38">
        <v>0</v>
      </c>
      <c r="W38">
        <v>3.6612296664067902E-3</v>
      </c>
      <c r="X38">
        <v>2.4256025188536499E-2</v>
      </c>
      <c r="Y38">
        <v>8.6522990515440601E-2</v>
      </c>
      <c r="Z38">
        <v>0.39746498768030403</v>
      </c>
      <c r="AA38">
        <v>0.50824400338428199</v>
      </c>
      <c r="AB38">
        <v>3294.8856156648499</v>
      </c>
      <c r="AC38">
        <v>0</v>
      </c>
      <c r="AD38">
        <v>96.419544724564801</v>
      </c>
      <c r="AE38">
        <v>3391.3051603894201</v>
      </c>
      <c r="AF38">
        <v>5.2918453360454198E-2</v>
      </c>
      <c r="AG38">
        <v>0</v>
      </c>
      <c r="AH38">
        <v>0.108816481877409</v>
      </c>
      <c r="AI38">
        <v>0.161734935237863</v>
      </c>
      <c r="AJ38">
        <v>7.8378247877895393E-2</v>
      </c>
      <c r="AK38">
        <v>0</v>
      </c>
      <c r="AL38">
        <v>4.3711439739808497E-2</v>
      </c>
      <c r="AM38">
        <v>0.122089687617704</v>
      </c>
      <c r="AN38">
        <v>0.23008599239491301</v>
      </c>
      <c r="AO38">
        <v>0</v>
      </c>
      <c r="AP38">
        <v>0.54288636238452603</v>
      </c>
      <c r="AQ38">
        <v>0.77297235477943904</v>
      </c>
      <c r="AR38">
        <v>0.13044340267875101</v>
      </c>
      <c r="AS38">
        <v>0.27214589427263802</v>
      </c>
      <c r="AT38">
        <v>0.99299934991198002</v>
      </c>
      <c r="AU38">
        <v>0.11006508073432</v>
      </c>
      <c r="AV38">
        <v>2.27862608237713</v>
      </c>
      <c r="AW38">
        <v>0.33555074374411198</v>
      </c>
      <c r="AX38">
        <v>0</v>
      </c>
      <c r="AY38">
        <v>0.59438933978478103</v>
      </c>
      <c r="AZ38">
        <v>0.92994008352889301</v>
      </c>
      <c r="BA38">
        <v>0.13044340267875101</v>
      </c>
      <c r="BB38">
        <v>0.272145894272527</v>
      </c>
      <c r="BC38">
        <v>0.99299934991157202</v>
      </c>
      <c r="BD38">
        <v>0.11006508073432</v>
      </c>
      <c r="BE38">
        <v>2.43559381112606</v>
      </c>
      <c r="BF38">
        <v>11.277369629836301</v>
      </c>
      <c r="BG38">
        <v>0</v>
      </c>
      <c r="BH38">
        <v>3.7319228441219199</v>
      </c>
      <c r="BI38">
        <v>15.009292473958199</v>
      </c>
      <c r="BJ38">
        <v>3.2605564185650103E-2</v>
      </c>
      <c r="BK38">
        <v>0</v>
      </c>
      <c r="BL38">
        <v>9.5414955812771001E-4</v>
      </c>
      <c r="BM38">
        <v>3.3559713743777898E-2</v>
      </c>
      <c r="BN38">
        <v>357.96312067121698</v>
      </c>
    </row>
    <row r="39" spans="1:66" x14ac:dyDescent="0.45">
      <c r="A39" t="s">
        <v>141</v>
      </c>
      <c r="B39">
        <v>2022</v>
      </c>
      <c r="C39" t="s">
        <v>43</v>
      </c>
      <c r="D39" t="s">
        <v>142</v>
      </c>
      <c r="E39" t="s">
        <v>142</v>
      </c>
      <c r="F39" t="s">
        <v>143</v>
      </c>
      <c r="G39">
        <v>941211.02113795804</v>
      </c>
      <c r="H39">
        <v>32166990.436712001</v>
      </c>
      <c r="I39">
        <v>4393961.3987373495</v>
      </c>
      <c r="J39">
        <v>2.6258255519487901</v>
      </c>
      <c r="K39">
        <v>0</v>
      </c>
      <c r="L39">
        <v>1.4545938799381199</v>
      </c>
      <c r="M39">
        <v>4.0804194318869103</v>
      </c>
      <c r="N39">
        <v>4.7762229442759298E-2</v>
      </c>
      <c r="O39">
        <v>0</v>
      </c>
      <c r="P39">
        <v>8.2564290471894494E-3</v>
      </c>
      <c r="Q39">
        <v>5.6018658489948803E-2</v>
      </c>
      <c r="R39">
        <v>7.0916074793568498E-2</v>
      </c>
      <c r="S39">
        <v>0.55846408899935196</v>
      </c>
      <c r="T39">
        <v>0.68539882228286897</v>
      </c>
      <c r="U39">
        <v>5.1944847519903997E-2</v>
      </c>
      <c r="V39">
        <v>0</v>
      </c>
      <c r="W39">
        <v>8.9793647471400999E-3</v>
      </c>
      <c r="X39">
        <v>6.0924212267044101E-2</v>
      </c>
      <c r="Y39">
        <v>0.28366429917427399</v>
      </c>
      <c r="Z39">
        <v>1.3030828743318199</v>
      </c>
      <c r="AA39">
        <v>1.64767138577313</v>
      </c>
      <c r="AB39">
        <v>11686.559414989</v>
      </c>
      <c r="AC39">
        <v>0</v>
      </c>
      <c r="AD39">
        <v>344.98978157711599</v>
      </c>
      <c r="AE39">
        <v>12031.5491965661</v>
      </c>
      <c r="AF39">
        <v>0.126427720623006</v>
      </c>
      <c r="AG39">
        <v>0</v>
      </c>
      <c r="AH39">
        <v>0.35257258781831002</v>
      </c>
      <c r="AI39">
        <v>0.47900030844131702</v>
      </c>
      <c r="AJ39">
        <v>0.22397748650378199</v>
      </c>
      <c r="AK39">
        <v>0</v>
      </c>
      <c r="AL39">
        <v>0.162351724110262</v>
      </c>
      <c r="AM39">
        <v>0.38632921061404502</v>
      </c>
      <c r="AN39">
        <v>0.51011463994329798</v>
      </c>
      <c r="AO39">
        <v>0</v>
      </c>
      <c r="AP39">
        <v>1.6527327730582599</v>
      </c>
      <c r="AQ39">
        <v>2.1628474130015598</v>
      </c>
      <c r="AR39">
        <v>0.28384790883878502</v>
      </c>
      <c r="AS39">
        <v>0.61074354986581503</v>
      </c>
      <c r="AT39">
        <v>2.1123618333104499</v>
      </c>
      <c r="AU39">
        <v>0.28229898520608698</v>
      </c>
      <c r="AV39">
        <v>5.4520996902226999</v>
      </c>
      <c r="AW39">
        <v>0.74412453734112505</v>
      </c>
      <c r="AX39">
        <v>0</v>
      </c>
      <c r="AY39">
        <v>1.8095307886038801</v>
      </c>
      <c r="AZ39">
        <v>2.5536553259450101</v>
      </c>
      <c r="BA39">
        <v>0.28384790883878502</v>
      </c>
      <c r="BB39">
        <v>0.61074354986556301</v>
      </c>
      <c r="BC39">
        <v>2.1123618333095799</v>
      </c>
      <c r="BD39">
        <v>0.28229898520608698</v>
      </c>
      <c r="BE39">
        <v>5.8429076031650302</v>
      </c>
      <c r="BF39">
        <v>29.110191666120802</v>
      </c>
      <c r="BG39">
        <v>0</v>
      </c>
      <c r="BH39">
        <v>14.3239390582266</v>
      </c>
      <c r="BI39">
        <v>43.434130724347398</v>
      </c>
      <c r="BJ39">
        <v>0.11564797919030299</v>
      </c>
      <c r="BK39">
        <v>0</v>
      </c>
      <c r="BL39">
        <v>3.4139535567265199E-3</v>
      </c>
      <c r="BM39">
        <v>0.11906193274703</v>
      </c>
      <c r="BN39">
        <v>1269.9685499306499</v>
      </c>
    </row>
    <row r="40" spans="1:66" x14ac:dyDescent="0.45">
      <c r="A40" t="s">
        <v>141</v>
      </c>
      <c r="B40">
        <v>2023</v>
      </c>
      <c r="C40" t="s">
        <v>41</v>
      </c>
      <c r="D40" t="s">
        <v>142</v>
      </c>
      <c r="E40" t="s">
        <v>142</v>
      </c>
      <c r="F40" t="s">
        <v>143</v>
      </c>
      <c r="G40">
        <v>2741336.1809442001</v>
      </c>
      <c r="H40">
        <v>97083952.101593003</v>
      </c>
      <c r="I40">
        <v>12889907.756291499</v>
      </c>
      <c r="J40">
        <v>3.76776350734773</v>
      </c>
      <c r="K40">
        <v>0</v>
      </c>
      <c r="L40">
        <v>2.70491234926806</v>
      </c>
      <c r="M40">
        <v>6.4726758566158002</v>
      </c>
      <c r="N40">
        <v>0.13804491842105801</v>
      </c>
      <c r="O40">
        <v>0</v>
      </c>
      <c r="P40">
        <v>2.4117594654588001E-2</v>
      </c>
      <c r="Q40">
        <v>0.162162513075646</v>
      </c>
      <c r="R40">
        <v>0.21403347702165501</v>
      </c>
      <c r="S40">
        <v>1.6855136315455299</v>
      </c>
      <c r="T40">
        <v>2.0617096216428301</v>
      </c>
      <c r="U40">
        <v>0.15013552343682299</v>
      </c>
      <c r="V40">
        <v>0</v>
      </c>
      <c r="W40">
        <v>2.6229520226665599E-2</v>
      </c>
      <c r="X40">
        <v>0.17636504366348901</v>
      </c>
      <c r="Y40">
        <v>0.85613390808662004</v>
      </c>
      <c r="Z40">
        <v>3.9328651402729</v>
      </c>
      <c r="AA40">
        <v>4.9653640920230098</v>
      </c>
      <c r="AB40">
        <v>27265.1278851682</v>
      </c>
      <c r="AC40">
        <v>0</v>
      </c>
      <c r="AD40">
        <v>769.76281976773703</v>
      </c>
      <c r="AE40">
        <v>28034.8907049359</v>
      </c>
      <c r="AF40">
        <v>0.22859923731301501</v>
      </c>
      <c r="AG40">
        <v>0</v>
      </c>
      <c r="AH40">
        <v>0.73373518081371703</v>
      </c>
      <c r="AI40">
        <v>0.96233441812673204</v>
      </c>
      <c r="AJ40">
        <v>0.44804981152115902</v>
      </c>
      <c r="AK40">
        <v>0</v>
      </c>
      <c r="AL40">
        <v>0.36878275556955098</v>
      </c>
      <c r="AM40">
        <v>0.81683256709071095</v>
      </c>
      <c r="AN40">
        <v>0.86765220664055998</v>
      </c>
      <c r="AO40">
        <v>0</v>
      </c>
      <c r="AP40">
        <v>3.2959988649071299</v>
      </c>
      <c r="AQ40">
        <v>4.1636510715476902</v>
      </c>
      <c r="AR40">
        <v>0.56026076676341396</v>
      </c>
      <c r="AS40">
        <v>1.4205196250588099</v>
      </c>
      <c r="AT40">
        <v>3.13057883065223</v>
      </c>
      <c r="AU40">
        <v>0.526417747515734</v>
      </c>
      <c r="AV40">
        <v>9.8014280415378892</v>
      </c>
      <c r="AW40">
        <v>1.2657888170982501</v>
      </c>
      <c r="AX40">
        <v>0</v>
      </c>
      <c r="AY40">
        <v>3.6086937769194201</v>
      </c>
      <c r="AZ40">
        <v>4.8744825940176799</v>
      </c>
      <c r="BA40">
        <v>0.56026076676341396</v>
      </c>
      <c r="BB40">
        <v>1.4205196250582199</v>
      </c>
      <c r="BC40">
        <v>3.1305788306509399</v>
      </c>
      <c r="BD40">
        <v>0.526417747515734</v>
      </c>
      <c r="BE40">
        <v>10.512259564005999</v>
      </c>
      <c r="BF40">
        <v>62.656799219815802</v>
      </c>
      <c r="BG40">
        <v>0</v>
      </c>
      <c r="BH40">
        <v>32.808564316420203</v>
      </c>
      <c r="BI40">
        <v>95.465363536236097</v>
      </c>
      <c r="BJ40">
        <v>0.269810543062032</v>
      </c>
      <c r="BK40">
        <v>0</v>
      </c>
      <c r="BL40">
        <v>7.6174271144157897E-3</v>
      </c>
      <c r="BM40">
        <v>0.27742797017644799</v>
      </c>
      <c r="BN40">
        <v>2959.1724984321399</v>
      </c>
    </row>
    <row r="41" spans="1:66" x14ac:dyDescent="0.45">
      <c r="A41" t="s">
        <v>141</v>
      </c>
      <c r="B41">
        <v>2023</v>
      </c>
      <c r="C41" t="s">
        <v>42</v>
      </c>
      <c r="D41" t="s">
        <v>142</v>
      </c>
      <c r="E41" t="s">
        <v>142</v>
      </c>
      <c r="F41" t="s">
        <v>143</v>
      </c>
      <c r="G41">
        <v>298521.81137533602</v>
      </c>
      <c r="H41">
        <v>9916837.8837391995</v>
      </c>
      <c r="I41">
        <v>1379042.57517194</v>
      </c>
      <c r="J41">
        <v>0.85652497459464005</v>
      </c>
      <c r="K41">
        <v>0</v>
      </c>
      <c r="L41">
        <v>0.370008567560074</v>
      </c>
      <c r="M41">
        <v>1.2265335421547101</v>
      </c>
      <c r="N41">
        <v>1.78437943583407E-2</v>
      </c>
      <c r="O41">
        <v>0</v>
      </c>
      <c r="P41">
        <v>3.2315448938534902E-3</v>
      </c>
      <c r="Q41">
        <v>2.1075339252194202E-2</v>
      </c>
      <c r="R41">
        <v>2.1862885135698298E-2</v>
      </c>
      <c r="S41">
        <v>0.17217022044362401</v>
      </c>
      <c r="T41">
        <v>0.215108444831517</v>
      </c>
      <c r="U41">
        <v>1.9406284739091499E-2</v>
      </c>
      <c r="V41">
        <v>0</v>
      </c>
      <c r="W41">
        <v>3.5144692052853999E-3</v>
      </c>
      <c r="X41">
        <v>2.2920753944376902E-2</v>
      </c>
      <c r="Y41">
        <v>8.7451540542793499E-2</v>
      </c>
      <c r="Z41">
        <v>0.40173051436845703</v>
      </c>
      <c r="AA41">
        <v>0.51210280885562798</v>
      </c>
      <c r="AB41">
        <v>3244.7300414818001</v>
      </c>
      <c r="AC41">
        <v>0</v>
      </c>
      <c r="AD41">
        <v>96.157377019938195</v>
      </c>
      <c r="AE41">
        <v>3340.8874185017298</v>
      </c>
      <c r="AF41">
        <v>4.6072651208675999E-2</v>
      </c>
      <c r="AG41">
        <v>0</v>
      </c>
      <c r="AH41">
        <v>0.10160811180229801</v>
      </c>
      <c r="AI41">
        <v>0.14768076301097399</v>
      </c>
      <c r="AJ41">
        <v>7.1169467383997001E-2</v>
      </c>
      <c r="AK41">
        <v>0</v>
      </c>
      <c r="AL41">
        <v>4.2889928175957701E-2</v>
      </c>
      <c r="AM41">
        <v>0.11405939555995399</v>
      </c>
      <c r="AN41">
        <v>0.197699532775649</v>
      </c>
      <c r="AO41">
        <v>0</v>
      </c>
      <c r="AP41">
        <v>0.49870527132548897</v>
      </c>
      <c r="AQ41">
        <v>0.69640480410113803</v>
      </c>
      <c r="AR41">
        <v>0.122164593430657</v>
      </c>
      <c r="AS41">
        <v>0.25661214682165201</v>
      </c>
      <c r="AT41">
        <v>0.94368159233082705</v>
      </c>
      <c r="AU41">
        <v>0.104797509351094</v>
      </c>
      <c r="AV41">
        <v>2.1236606460353702</v>
      </c>
      <c r="AW41">
        <v>0.28841859393651198</v>
      </c>
      <c r="AX41">
        <v>0</v>
      </c>
      <c r="AY41">
        <v>0.54601843854413401</v>
      </c>
      <c r="AZ41">
        <v>0.83443703248064605</v>
      </c>
      <c r="BA41">
        <v>0.122164593430657</v>
      </c>
      <c r="BB41">
        <v>0.25661214682154598</v>
      </c>
      <c r="BC41">
        <v>0.94368159233043902</v>
      </c>
      <c r="BD41">
        <v>0.104797509351094</v>
      </c>
      <c r="BE41">
        <v>2.2616928744143801</v>
      </c>
      <c r="BF41">
        <v>10.192183349538499</v>
      </c>
      <c r="BG41">
        <v>0</v>
      </c>
      <c r="BH41">
        <v>3.6910694533081898</v>
      </c>
      <c r="BI41">
        <v>13.8832528028467</v>
      </c>
      <c r="BJ41">
        <v>3.2109234120193897E-2</v>
      </c>
      <c r="BK41">
        <v>0</v>
      </c>
      <c r="BL41">
        <v>9.5155519616261803E-4</v>
      </c>
      <c r="BM41">
        <v>3.3060789316356497E-2</v>
      </c>
      <c r="BN41">
        <v>352.641366547139</v>
      </c>
    </row>
    <row r="42" spans="1:66" x14ac:dyDescent="0.45">
      <c r="A42" t="s">
        <v>141</v>
      </c>
      <c r="B42">
        <v>2023</v>
      </c>
      <c r="C42" t="s">
        <v>43</v>
      </c>
      <c r="D42" t="s">
        <v>142</v>
      </c>
      <c r="E42" t="s">
        <v>142</v>
      </c>
      <c r="F42" t="s">
        <v>143</v>
      </c>
      <c r="G42">
        <v>957708.84151558101</v>
      </c>
      <c r="H42">
        <v>32245845.648369499</v>
      </c>
      <c r="I42">
        <v>4470094.5001336802</v>
      </c>
      <c r="J42">
        <v>2.3165261272875299</v>
      </c>
      <c r="K42">
        <v>0</v>
      </c>
      <c r="L42">
        <v>1.3609695856875801</v>
      </c>
      <c r="M42">
        <v>3.6774957129751198</v>
      </c>
      <c r="N42">
        <v>4.6269134998807401E-2</v>
      </c>
      <c r="O42">
        <v>0</v>
      </c>
      <c r="P42">
        <v>8.1638733271017002E-3</v>
      </c>
      <c r="Q42">
        <v>5.4433008325909103E-2</v>
      </c>
      <c r="R42">
        <v>7.1089920777039198E-2</v>
      </c>
      <c r="S42">
        <v>0.55983312611918301</v>
      </c>
      <c r="T42">
        <v>0.68535605522213205</v>
      </c>
      <c r="U42">
        <v>5.0321494900900703E-2</v>
      </c>
      <c r="V42">
        <v>0</v>
      </c>
      <c r="W42">
        <v>8.8788426564612895E-3</v>
      </c>
      <c r="X42">
        <v>5.9200337557362002E-2</v>
      </c>
      <c r="Y42">
        <v>0.28435968310815701</v>
      </c>
      <c r="Z42">
        <v>1.30627729427809</v>
      </c>
      <c r="AA42">
        <v>1.6498373149436101</v>
      </c>
      <c r="AB42">
        <v>11327.843144292599</v>
      </c>
      <c r="AC42">
        <v>0</v>
      </c>
      <c r="AD42">
        <v>339.78878263034602</v>
      </c>
      <c r="AE42">
        <v>11667.631926923001</v>
      </c>
      <c r="AF42">
        <v>0.113926448347569</v>
      </c>
      <c r="AG42">
        <v>0</v>
      </c>
      <c r="AH42">
        <v>0.33497217210668101</v>
      </c>
      <c r="AI42">
        <v>0.44889862045425</v>
      </c>
      <c r="AJ42">
        <v>0.20492003545214399</v>
      </c>
      <c r="AK42">
        <v>0</v>
      </c>
      <c r="AL42">
        <v>0.15668989532740901</v>
      </c>
      <c r="AM42">
        <v>0.361609930779553</v>
      </c>
      <c r="AN42">
        <v>0.45388811850713801</v>
      </c>
      <c r="AO42">
        <v>0</v>
      </c>
      <c r="AP42">
        <v>1.55353325017453</v>
      </c>
      <c r="AQ42">
        <v>2.0074213686816602</v>
      </c>
      <c r="AR42">
        <v>0.280304232405994</v>
      </c>
      <c r="AS42">
        <v>0.59608503466325702</v>
      </c>
      <c r="AT42">
        <v>2.0985799431774601</v>
      </c>
      <c r="AU42">
        <v>0.28211669906482301</v>
      </c>
      <c r="AV42">
        <v>5.2645072779932001</v>
      </c>
      <c r="AW42">
        <v>0.66224394206084702</v>
      </c>
      <c r="AX42">
        <v>0</v>
      </c>
      <c r="AY42">
        <v>1.7009222261697401</v>
      </c>
      <c r="AZ42">
        <v>2.36316616823059</v>
      </c>
      <c r="BA42">
        <v>0.280304232405994</v>
      </c>
      <c r="BB42">
        <v>0.59608503466301099</v>
      </c>
      <c r="BC42">
        <v>2.0985799431765901</v>
      </c>
      <c r="BD42">
        <v>0.28211669906482301</v>
      </c>
      <c r="BE42">
        <v>5.6202520775410196</v>
      </c>
      <c r="BF42">
        <v>27.105436155060499</v>
      </c>
      <c r="BG42">
        <v>0</v>
      </c>
      <c r="BH42">
        <v>14.137925465661001</v>
      </c>
      <c r="BI42">
        <v>41.243361620721501</v>
      </c>
      <c r="BJ42">
        <v>0.11209819089628099</v>
      </c>
      <c r="BK42">
        <v>0</v>
      </c>
      <c r="BL42">
        <v>3.36248545592746E-3</v>
      </c>
      <c r="BM42">
        <v>0.115460676352209</v>
      </c>
      <c r="BN42">
        <v>1231.5559166385599</v>
      </c>
    </row>
    <row r="43" spans="1:66" x14ac:dyDescent="0.45">
      <c r="A43" t="s">
        <v>141</v>
      </c>
      <c r="B43">
        <v>2024</v>
      </c>
      <c r="C43" t="s">
        <v>41</v>
      </c>
      <c r="D43" t="s">
        <v>142</v>
      </c>
      <c r="E43" t="s">
        <v>142</v>
      </c>
      <c r="F43" t="s">
        <v>143</v>
      </c>
      <c r="G43">
        <v>2794889.5712898499</v>
      </c>
      <c r="H43">
        <v>97876493.918342203</v>
      </c>
      <c r="I43">
        <v>13145152.956329901</v>
      </c>
      <c r="J43">
        <v>3.3892864782368499</v>
      </c>
      <c r="K43">
        <v>0</v>
      </c>
      <c r="L43">
        <v>2.5908540769486201</v>
      </c>
      <c r="M43">
        <v>5.9801405551854803</v>
      </c>
      <c r="N43">
        <v>0.133890503646489</v>
      </c>
      <c r="O43">
        <v>0</v>
      </c>
      <c r="P43">
        <v>2.3711262718907299E-2</v>
      </c>
      <c r="Q43">
        <v>0.15760176636539699</v>
      </c>
      <c r="R43">
        <v>0.215780732639621</v>
      </c>
      <c r="S43">
        <v>1.6992732695370101</v>
      </c>
      <c r="T43">
        <v>2.0726557685420302</v>
      </c>
      <c r="U43">
        <v>0.14561813900238599</v>
      </c>
      <c r="V43">
        <v>0</v>
      </c>
      <c r="W43">
        <v>2.5788161643191199E-2</v>
      </c>
      <c r="X43">
        <v>0.17140630064557699</v>
      </c>
      <c r="Y43">
        <v>0.86312293055848499</v>
      </c>
      <c r="Z43">
        <v>3.96497096225304</v>
      </c>
      <c r="AA43">
        <v>4.9995001934571004</v>
      </c>
      <c r="AB43">
        <v>26711.737194981299</v>
      </c>
      <c r="AC43">
        <v>0</v>
      </c>
      <c r="AD43">
        <v>762.845986944826</v>
      </c>
      <c r="AE43">
        <v>27474.5831819261</v>
      </c>
      <c r="AF43">
        <v>0.203258249623538</v>
      </c>
      <c r="AG43">
        <v>0</v>
      </c>
      <c r="AH43">
        <v>0.69229497095991799</v>
      </c>
      <c r="AI43">
        <v>0.89555322058345699</v>
      </c>
      <c r="AJ43">
        <v>0.42202066622398199</v>
      </c>
      <c r="AK43">
        <v>0</v>
      </c>
      <c r="AL43">
        <v>0.36136043160624598</v>
      </c>
      <c r="AM43">
        <v>0.78338109783022802</v>
      </c>
      <c r="AN43">
        <v>0.75455349174627595</v>
      </c>
      <c r="AO43">
        <v>0</v>
      </c>
      <c r="AP43">
        <v>3.0645341283793899</v>
      </c>
      <c r="AQ43">
        <v>3.8190876201256598</v>
      </c>
      <c r="AR43">
        <v>0.53092133309149603</v>
      </c>
      <c r="AS43">
        <v>1.3635536358935101</v>
      </c>
      <c r="AT43">
        <v>3.0835133142776101</v>
      </c>
      <c r="AU43">
        <v>0.50376987405582496</v>
      </c>
      <c r="AV43">
        <v>9.3008457774441098</v>
      </c>
      <c r="AW43">
        <v>1.1010426839043901</v>
      </c>
      <c r="AX43">
        <v>0</v>
      </c>
      <c r="AY43">
        <v>3.3552791309101502</v>
      </c>
      <c r="AZ43">
        <v>4.4563218148145403</v>
      </c>
      <c r="BA43">
        <v>0.53092133309149603</v>
      </c>
      <c r="BB43">
        <v>1.3635536358929501</v>
      </c>
      <c r="BC43">
        <v>3.08351331427634</v>
      </c>
      <c r="BD43">
        <v>0.50376987405582496</v>
      </c>
      <c r="BE43">
        <v>9.9380799721311597</v>
      </c>
      <c r="BF43">
        <v>59.095620445607501</v>
      </c>
      <c r="BG43">
        <v>0</v>
      </c>
      <c r="BH43">
        <v>32.368539858958499</v>
      </c>
      <c r="BI43">
        <v>91.464160304565993</v>
      </c>
      <c r="BJ43">
        <v>0.26433429357317501</v>
      </c>
      <c r="BK43">
        <v>0</v>
      </c>
      <c r="BL43">
        <v>7.54897944646136E-3</v>
      </c>
      <c r="BM43">
        <v>0.271883273019636</v>
      </c>
      <c r="BN43">
        <v>2900.0302449378801</v>
      </c>
    </row>
    <row r="44" spans="1:66" x14ac:dyDescent="0.45">
      <c r="A44" t="s">
        <v>141</v>
      </c>
      <c r="B44">
        <v>2024</v>
      </c>
      <c r="C44" t="s">
        <v>42</v>
      </c>
      <c r="D44" t="s">
        <v>142</v>
      </c>
      <c r="E44" t="s">
        <v>142</v>
      </c>
      <c r="F44" t="s">
        <v>143</v>
      </c>
      <c r="G44">
        <v>305303.99442434497</v>
      </c>
      <c r="H44">
        <v>10017937.8546333</v>
      </c>
      <c r="I44">
        <v>1411871.62315627</v>
      </c>
      <c r="J44">
        <v>0.75105250255079603</v>
      </c>
      <c r="K44">
        <v>0</v>
      </c>
      <c r="L44">
        <v>0.35122391847561701</v>
      </c>
      <c r="M44">
        <v>1.10227642102641</v>
      </c>
      <c r="N44">
        <v>1.6889101423730499E-2</v>
      </c>
      <c r="O44">
        <v>0</v>
      </c>
      <c r="P44">
        <v>3.1125876546228399E-3</v>
      </c>
      <c r="Q44">
        <v>2.0001689078353299E-2</v>
      </c>
      <c r="R44">
        <v>2.2085772418599801E-2</v>
      </c>
      <c r="S44">
        <v>0.173925457796473</v>
      </c>
      <c r="T44">
        <v>0.216012919293426</v>
      </c>
      <c r="U44">
        <v>1.8368248557832801E-2</v>
      </c>
      <c r="V44">
        <v>0</v>
      </c>
      <c r="W44">
        <v>3.38516965094572E-3</v>
      </c>
      <c r="X44">
        <v>2.1753418208778501E-2</v>
      </c>
      <c r="Y44">
        <v>8.8343089674399397E-2</v>
      </c>
      <c r="Z44">
        <v>0.40582606819177103</v>
      </c>
      <c r="AA44">
        <v>0.51592257607494996</v>
      </c>
      <c r="AB44">
        <v>3191.3630075429501</v>
      </c>
      <c r="AC44">
        <v>0</v>
      </c>
      <c r="AD44">
        <v>95.787256062617701</v>
      </c>
      <c r="AE44">
        <v>3287.1502636055702</v>
      </c>
      <c r="AF44">
        <v>4.0276679190424297E-2</v>
      </c>
      <c r="AG44">
        <v>0</v>
      </c>
      <c r="AH44">
        <v>9.4923179936376695E-2</v>
      </c>
      <c r="AI44">
        <v>0.13519985912680099</v>
      </c>
      <c r="AJ44">
        <v>6.5094978137860499E-2</v>
      </c>
      <c r="AK44">
        <v>0</v>
      </c>
      <c r="AL44">
        <v>4.2047236276648199E-2</v>
      </c>
      <c r="AM44">
        <v>0.107142214414508</v>
      </c>
      <c r="AN44">
        <v>0.17060763525084699</v>
      </c>
      <c r="AO44">
        <v>0</v>
      </c>
      <c r="AP44">
        <v>0.458582280045089</v>
      </c>
      <c r="AQ44">
        <v>0.62918991529593704</v>
      </c>
      <c r="AR44">
        <v>0.114565358929032</v>
      </c>
      <c r="AS44">
        <v>0.24228330058025899</v>
      </c>
      <c r="AT44">
        <v>0.89987478480960004</v>
      </c>
      <c r="AU44">
        <v>9.9832035581153805E-2</v>
      </c>
      <c r="AV44">
        <v>1.98574539519598</v>
      </c>
      <c r="AW44">
        <v>0.248924479393269</v>
      </c>
      <c r="AX44">
        <v>0</v>
      </c>
      <c r="AY44">
        <v>0.50208944548316903</v>
      </c>
      <c r="AZ44">
        <v>0.75101392487643803</v>
      </c>
      <c r="BA44">
        <v>0.114565358929032</v>
      </c>
      <c r="BB44">
        <v>0.24228330058015901</v>
      </c>
      <c r="BC44">
        <v>0.899874784809229</v>
      </c>
      <c r="BD44">
        <v>9.9832035581153805E-2</v>
      </c>
      <c r="BE44">
        <v>2.1075694047760098</v>
      </c>
      <c r="BF44">
        <v>9.3005806390663999</v>
      </c>
      <c r="BG44">
        <v>0</v>
      </c>
      <c r="BH44">
        <v>3.6483011881708398</v>
      </c>
      <c r="BI44">
        <v>12.9488818272372</v>
      </c>
      <c r="BJ44">
        <v>3.1581124057065098E-2</v>
      </c>
      <c r="BK44">
        <v>0</v>
      </c>
      <c r="BL44">
        <v>9.4789254924917401E-4</v>
      </c>
      <c r="BM44">
        <v>3.2529016606314298E-2</v>
      </c>
      <c r="BN44">
        <v>346.96923774926398</v>
      </c>
    </row>
    <row r="45" spans="1:66" x14ac:dyDescent="0.45">
      <c r="A45" t="s">
        <v>141</v>
      </c>
      <c r="B45">
        <v>2024</v>
      </c>
      <c r="C45" t="s">
        <v>43</v>
      </c>
      <c r="D45" t="s">
        <v>142</v>
      </c>
      <c r="E45" t="s">
        <v>142</v>
      </c>
      <c r="F45" t="s">
        <v>143</v>
      </c>
      <c r="G45">
        <v>974230.25027859805</v>
      </c>
      <c r="H45">
        <v>32328524.031075899</v>
      </c>
      <c r="I45">
        <v>4545641.2947461801</v>
      </c>
      <c r="J45">
        <v>2.0600181358887601</v>
      </c>
      <c r="K45">
        <v>0</v>
      </c>
      <c r="L45">
        <v>1.2776372117632999</v>
      </c>
      <c r="M45">
        <v>3.3376553476520598</v>
      </c>
      <c r="N45">
        <v>4.4975486180245099E-2</v>
      </c>
      <c r="O45">
        <v>0</v>
      </c>
      <c r="P45">
        <v>8.1010657272402101E-3</v>
      </c>
      <c r="Q45">
        <v>5.3076551907485302E-2</v>
      </c>
      <c r="R45">
        <v>7.12721954098917E-2</v>
      </c>
      <c r="S45">
        <v>0.56126853885289796</v>
      </c>
      <c r="T45">
        <v>0.68561728617027495</v>
      </c>
      <c r="U45">
        <v>4.8914805501091299E-2</v>
      </c>
      <c r="V45">
        <v>0</v>
      </c>
      <c r="W45">
        <v>8.8106095815006207E-3</v>
      </c>
      <c r="X45">
        <v>5.7725415082591901E-2</v>
      </c>
      <c r="Y45">
        <v>0.28508878163956602</v>
      </c>
      <c r="Z45">
        <v>1.3096265906567599</v>
      </c>
      <c r="AA45">
        <v>1.65244078737892</v>
      </c>
      <c r="AB45">
        <v>10975.564404745401</v>
      </c>
      <c r="AC45">
        <v>0</v>
      </c>
      <c r="AD45">
        <v>334.36223932892898</v>
      </c>
      <c r="AE45">
        <v>11309.9266440744</v>
      </c>
      <c r="AF45">
        <v>0.103102881448176</v>
      </c>
      <c r="AG45">
        <v>0</v>
      </c>
      <c r="AH45">
        <v>0.31811119164927498</v>
      </c>
      <c r="AI45">
        <v>0.42121407309745101</v>
      </c>
      <c r="AJ45">
        <v>0.188914249784708</v>
      </c>
      <c r="AK45">
        <v>0</v>
      </c>
      <c r="AL45">
        <v>0.151224615099289</v>
      </c>
      <c r="AM45">
        <v>0.34013886488399803</v>
      </c>
      <c r="AN45">
        <v>0.40591418206528301</v>
      </c>
      <c r="AO45">
        <v>0</v>
      </c>
      <c r="AP45">
        <v>1.46098037790632</v>
      </c>
      <c r="AQ45">
        <v>1.8668945599716</v>
      </c>
      <c r="AR45">
        <v>0.27689825893382097</v>
      </c>
      <c r="AS45">
        <v>0.58209265695074897</v>
      </c>
      <c r="AT45">
        <v>2.0864844212201001</v>
      </c>
      <c r="AU45">
        <v>0.28161906831767702</v>
      </c>
      <c r="AV45">
        <v>5.0939889653939501</v>
      </c>
      <c r="AW45">
        <v>0.59228599270833504</v>
      </c>
      <c r="AX45">
        <v>0</v>
      </c>
      <c r="AY45">
        <v>1.5995892402248899</v>
      </c>
      <c r="AZ45">
        <v>2.1918752329332301</v>
      </c>
      <c r="BA45">
        <v>0.27689825893382097</v>
      </c>
      <c r="BB45">
        <v>0.58209265695050905</v>
      </c>
      <c r="BC45">
        <v>2.0864844212192399</v>
      </c>
      <c r="BD45">
        <v>0.28161906831767702</v>
      </c>
      <c r="BE45">
        <v>5.4189696383544801</v>
      </c>
      <c r="BF45">
        <v>25.4664863693617</v>
      </c>
      <c r="BG45">
        <v>0</v>
      </c>
      <c r="BH45">
        <v>13.9582964885215</v>
      </c>
      <c r="BI45">
        <v>39.424782857883201</v>
      </c>
      <c r="BJ45">
        <v>0.108612107191604</v>
      </c>
      <c r="BK45">
        <v>0</v>
      </c>
      <c r="BL45">
        <v>3.3087854109003002E-3</v>
      </c>
      <c r="BM45">
        <v>0.111920892602504</v>
      </c>
      <c r="BN45">
        <v>1193.7989784471399</v>
      </c>
    </row>
  </sheetData>
  <pageMargins left="0.7" right="0.7" top="0.75" bottom="0.75" header="0.3" footer="0.3"/>
  <customProperties>
    <customPr name="f0d291195" r:id="rId1"/>
  </customPropertie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Instructions</vt:lpstr>
      <vt:lpstr>Gen'l Info</vt:lpstr>
      <vt:lpstr>CE Calcs</vt:lpstr>
      <vt:lpstr>Notes and assumptions</vt:lpstr>
      <vt:lpstr>Emission Factors</vt:lpstr>
      <vt:lpstr>EMFAC 2022 Raw Data</vt:lpstr>
      <vt:lpstr>'Gen''l Info'!BVMT</vt:lpstr>
      <vt:lpstr>'Gen''l Info'!BVMTNOxfactor</vt:lpstr>
      <vt:lpstr>'Gen''l Info'!BVMTPM10factor</vt:lpstr>
      <vt:lpstr>'Gen''l Info'!BVMTROGfactor</vt:lpstr>
      <vt:lpstr>'Gen''l Info'!Print_Area</vt:lpstr>
      <vt:lpstr>Instructions!Print_Area</vt:lpstr>
      <vt:lpstr>'Gen''l Info'!Project_Sponsor_Email</vt:lpstr>
      <vt:lpstr>'Gen''l Info'!Promote_Alternative_Transportation_Modes</vt:lpstr>
      <vt:lpstr>'Gen''l Info'!Public_Non_Public_Entity</vt:lpstr>
      <vt:lpstr>'Gen''l Info'!TFCA_Cost_60_Percent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Tang</dc:creator>
  <cp:lastModifiedBy>Author</cp:lastModifiedBy>
  <dcterms:created xsi:type="dcterms:W3CDTF">2018-10-09T22:24:06Z</dcterms:created>
  <dcterms:modified xsi:type="dcterms:W3CDTF">2022-01-19T16:51:59Z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df2d9f70">
    <vt:lpwstr>{"st":3,"snapHeaders":true,"column":1,"row":1,"isHeaderVisible":true}</vt:lpwstr>
  </property>
  <property fmtid="{D5CDD505-2E9C-101B-9397-08002B2CF9AE}" pid="4" name="h0252ecbc">
    <vt:lpwstr>{"st":4,"snapHeaders":true,"column":1,"row":1,"isHeaderVisible":true}</vt:lpwstr>
  </property>
  <property fmtid="{D5CDD505-2E9C-101B-9397-08002B2CF9AE}" pid="5" name="h7bed6e7a">
    <vt:lpwstr>{"st":5,"snapHeaders":true,"column":1,"row":1,"isHeaderVisible":true}</vt:lpwstr>
  </property>
  <property fmtid="{D5CDD505-2E9C-101B-9397-08002B2CF9AE}" pid="6" name="h5f5f4f97">
    <vt:lpwstr>{"st":4,"snapHeaders":true,"column":1,"row":1,"isHeaderVisible":true}</vt:lpwstr>
  </property>
  <property fmtid="{D5CDD505-2E9C-101B-9397-08002B2CF9AE}" pid="7" name="h0d291195">
    <vt:lpwstr>{"st":6,"snapHeaders":true,"column":1,"row":1,"isHeaderVisible":true}</vt:lpwstr>
  </property>
  <property fmtid="{D5CDD505-2E9C-101B-9397-08002B2CF9AE}" pid="8" name="version">
    <vt:lpwstr>33.1.0</vt:lpwstr>
  </property>
  <property fmtid="{D5CDD505-2E9C-101B-9397-08002B2CF9AE}" pid="9" name="h29d54f60">
    <vt:lpwstr>{"st":1,"snapHeaders":true,"column":1,"row":1,"isHeaderVisible":true}</vt:lpwstr>
  </property>
  <property fmtid="{D5CDD505-2E9C-101B-9397-08002B2CF9AE}" pid="10" name="h75d7e2c6">
    <vt:lpwstr>{"st":2,"snapHeaders":true,"column":1,"row":1,"isHeaderVisible":true}</vt:lpwstr>
  </property>
</Properties>
</file>