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G:\Env_Rev\Grant Programs\TFCA PROGRAM\WORKSHTS\EXCEL\2021\County Program Manager\Final\"/>
    </mc:Choice>
  </mc:AlternateContent>
  <xr:revisionPtr revIDLastSave="0" documentId="13_ncr:1_{72421905-08A4-4F92-8CC1-8EAC5874589B}" xr6:coauthVersionLast="44" xr6:coauthVersionMax="45" xr10:uidLastSave="{00000000-0000-0000-0000-000000000000}"/>
  <bookViews>
    <workbookView xWindow="-25680" yWindow="3120" windowWidth="21600" windowHeight="12735" tabRatio="877" activeTab="4" xr2:uid="{00000000-000D-0000-FFFF-FFFF00000000}"/>
  </bookViews>
  <sheets>
    <sheet name="Instructions" sheetId="12" r:id="rId1"/>
    <sheet name="Gen'l Info" sheetId="11" r:id="rId2"/>
    <sheet name="CE calcs" sheetId="1" r:id="rId3"/>
    <sheet name="Notes and Assumptions" sheetId="10" r:id="rId4"/>
    <sheet name="Emission Factors" sheetId="16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2" hidden="1">#REF!</definedName>
    <definedName name="_xlnm._FilterDatabase" localSheetId="4" hidden="1">'Emission Factors'!#REF!</definedName>
    <definedName name="_xlnm._FilterDatabase" localSheetId="1" hidden="1">'Gen''l Info'!#REF!</definedName>
    <definedName name="Admin_Cost" localSheetId="4">#REF!</definedName>
    <definedName name="Admin_Cost">#REF!</definedName>
    <definedName name="Admin_Cost_Max_5_Percent">#REF!</definedName>
    <definedName name="Admin_Cost_Percent">#REF!</definedName>
    <definedName name="Annual_CO2_Emissions" localSheetId="4">'Emission Factors'!#REF!</definedName>
    <definedName name="Annual_CO2_Emissions" localSheetId="1">'Gen''l Info'!#REF!</definedName>
    <definedName name="Annual_CO2_Emissions">'CE calcs'!$J$42</definedName>
    <definedName name="Annual_Emission_Reductions_ROG_NOx_PM" localSheetId="4">'Emission Factors'!#REF!</definedName>
    <definedName name="Annual_Emission_Reductions_ROG_NOx_PM" localSheetId="1">'Gen''l Info'!#REF!</definedName>
    <definedName name="Annual_Emission_Reductions_ROG_NOx_PM">'CE calcs'!$J$43</definedName>
    <definedName name="Annual_Mileage_New_Vehicles" localSheetId="4">'Emission Factors'!#REF!</definedName>
    <definedName name="Annual_Mileage_New_Vehicles" localSheetId="1">'Gen''l Info'!#REF!</definedName>
    <definedName name="Annual_Mileage_New_Vehicles">'CE calcs'!#REF!</definedName>
    <definedName name="Annual_NOx_Emissions" localSheetId="4">'Emission Factors'!#REF!</definedName>
    <definedName name="Annual_NOx_Emissions" localSheetId="1">'Gen''l Info'!#REF!</definedName>
    <definedName name="Annual_NOx_Emissions">'CE calcs'!$J$39</definedName>
    <definedName name="Annual_PM_Emissions" localSheetId="4">'Emission Factors'!#REF!</definedName>
    <definedName name="Annual_PM_Emissions" localSheetId="1">'Gen''l Info'!#REF!</definedName>
    <definedName name="Annual_PM_Emissions">'CE calcs'!$J$40</definedName>
    <definedName name="Annual_ROG_Emissions" localSheetId="4">'Emission Factors'!#REF!</definedName>
    <definedName name="Annual_ROG_Emissions" localSheetId="1">'Gen''l Info'!#REF!</definedName>
    <definedName name="Annual_ROG_Emissions">'CE calcs'!$J$38</definedName>
    <definedName name="Annual_Trips_Reduced" localSheetId="4">'Emission Factors'!#REF!</definedName>
    <definedName name="Annual_Trips_Reduced" localSheetId="1">'Gen''l Info'!#REF!</definedName>
    <definedName name="Annual_Trips_Reduced">'CE calcs'!#REF!</definedName>
    <definedName name="Annual_VMT_Reduction" localSheetId="4">'Emission Factors'!#REF!</definedName>
    <definedName name="Annual_VMT_Reduction" localSheetId="1">'Gen''l Info'!#REF!</definedName>
    <definedName name="Annual_VMT_Reduction">'CE calcs'!#REF!</definedName>
    <definedName name="Annual_Weighted_PM_Emissions" localSheetId="4">'Emission Factors'!#REF!</definedName>
    <definedName name="Annual_Weighted_PM_Emissions" localSheetId="1">'Gen''l Info'!#REF!</definedName>
    <definedName name="Annual_Weighted_PM_Emissions">'CE calcs'!$J$41</definedName>
    <definedName name="Application_Number" localSheetId="4">'Emission Factors'!#REF!</definedName>
    <definedName name="Application_Number" localSheetId="1">'Gen''l Info'!#REF!</definedName>
    <definedName name="Application_Number">'CE calcs'!#REF!</definedName>
    <definedName name="BEndNOxfactor" localSheetId="4">[1]Calcs!#REF!</definedName>
    <definedName name="BEndNOxfactor">[1]Calcs!#REF!</definedName>
    <definedName name="BEndROGfactor" localSheetId="4">[1]Calcs!#REF!</definedName>
    <definedName name="BEndROGfactor">[1]Calcs!#REF!</definedName>
    <definedName name="Benefits_Sensitive___PM_Impacted_Communities?" localSheetId="4">#REF!</definedName>
    <definedName name="Benefits_Sensitive___PM_Impacted_Communities?">#REF!</definedName>
    <definedName name="BTrips" localSheetId="4">[1]Calcs!#REF!</definedName>
    <definedName name="BTrips">[1]Calcs!#REF!</definedName>
    <definedName name="BVMT" localSheetId="4">'Emission Factors'!#REF!</definedName>
    <definedName name="BVMT" localSheetId="1">'Gen''l Info'!$B$30</definedName>
    <definedName name="BVMT">'CE calcs'!$C$76</definedName>
    <definedName name="BVMTNOxfactor" localSheetId="4">'Emission Factors'!#REF!</definedName>
    <definedName name="BVMTNOxfactor" localSheetId="1">'Gen''l Info'!$B$32</definedName>
    <definedName name="BVMTNOxfactor">'CE calcs'!$C$78</definedName>
    <definedName name="BVMTPM10factor" localSheetId="4">'Emission Factors'!#REF!</definedName>
    <definedName name="BVMTPM10factor" localSheetId="1">'Gen''l Info'!$B$33</definedName>
    <definedName name="BVMTPM10factor">'CE calcs'!$C$79</definedName>
    <definedName name="BVMTROGfactor" localSheetId="4">'Emission Factors'!#REF!</definedName>
    <definedName name="BVMTROGfactor" localSheetId="1">'Gen''l Info'!$B$31</definedName>
    <definedName name="BVMTROGfactor">'CE calcs'!$C$77</definedName>
    <definedName name="Clean_Air_Policies_Points" localSheetId="4">'Emission Factors'!#REF!</definedName>
    <definedName name="Clean_Air_Policies_Points" localSheetId="1">'Gen''l Info'!#REF!</definedName>
    <definedName name="Clean_Air_Policies_Points">'CE calcs'!$S$40</definedName>
    <definedName name="CO2_Electric">'[2]EF-Trip Reduction'!$C$41</definedName>
    <definedName name="CO2_from_CNG">'[2]EF-Trip Reduction'!$C$40</definedName>
    <definedName name="CoFund" localSheetId="4">'Emission Factors'!#REF!</definedName>
    <definedName name="CoFund" localSheetId="1">'Gen''l Info'!#REF!</definedName>
    <definedName name="CoFund">'CE calcs'!$C$75</definedName>
    <definedName name="Cost_Effectiveness_Points" localSheetId="4">'Emission Factors'!#REF!</definedName>
    <definedName name="Cost_Effectiveness_Points" localSheetId="1">'Gen''l Info'!#REF!</definedName>
    <definedName name="Cost_Effectiveness_Points">'CE calcs'!#REF!</definedName>
    <definedName name="CurrentStd" localSheetId="4">'Emission Factors'!#REF!</definedName>
    <definedName name="CurrentStd">#REF!</definedName>
    <definedName name="Disadvantaged_Community_Points" localSheetId="4">'Emission Factors'!#REF!</definedName>
    <definedName name="Disadvantaged_Community_Points" localSheetId="1">'Gen''l Info'!#REF!</definedName>
    <definedName name="Disadvantaged_Community_Points">'CE calcs'!$T$62</definedName>
    <definedName name="District_Staff_Liason__initials">#REF!</definedName>
    <definedName name="DisVMT">[1]Calcs!#REF!</definedName>
    <definedName name="DVMTNOxfactor">[3]Calcs!#REF!</definedName>
    <definedName name="DVMTROGfactor">[3]Calcs!#REF!</definedName>
    <definedName name="Final_Report_Date_CMA" localSheetId="4">'Emission Factors'!#REF!</definedName>
    <definedName name="Final_Report_Date_CMA" localSheetId="1">'Gen''l Info'!#REF!</definedName>
    <definedName name="Final_Report_Date_CMA">'CE calcs'!#REF!</definedName>
    <definedName name="Final_Report_Date_PM" localSheetId="4">[3]Calcs!#REF!</definedName>
    <definedName name="Final_Report_Date_PM">[3]Calcs!#REF!</definedName>
    <definedName name="Greenhouse_Gas_Points" localSheetId="4">'Emission Factors'!#REF!</definedName>
    <definedName name="Greenhouse_Gas_Points" localSheetId="1">'Gen''l Info'!#REF!</definedName>
    <definedName name="Greenhouse_Gas_Points">'CE calcs'!$S$38</definedName>
    <definedName name="Incremental_Cost">#REF!</definedName>
    <definedName name="Lifetime_CO2_Emissions" localSheetId="4">'Emission Factors'!#REF!</definedName>
    <definedName name="Lifetime_CO2_Emissions" localSheetId="1">'Gen''l Info'!#REF!</definedName>
    <definedName name="Lifetime_CO2_Emissions">'CE calcs'!$K$42</definedName>
    <definedName name="Lifetime_Emission_Reductions_ROG_NOx">[3]Calcs!#REF!</definedName>
    <definedName name="Lifetime_Emission_Reductions_ROG_NOx_PM" localSheetId="4">'Emission Factors'!#REF!</definedName>
    <definedName name="Lifetime_Emission_Reductions_ROG_NOx_PM" localSheetId="1">'Gen''l Info'!#REF!</definedName>
    <definedName name="Lifetime_Emission_Reductions_ROG_NOx_PM">'CE calcs'!$K$43</definedName>
    <definedName name="Lifetime_Emissions_Reductions_Tons_ROG_NOx_PM">[1]Calcs!#REF!</definedName>
    <definedName name="Lifetime_NOx_Emissions" localSheetId="4">'Emission Factors'!#REF!</definedName>
    <definedName name="Lifetime_NOx_Emissions" localSheetId="1">'Gen''l Info'!#REF!</definedName>
    <definedName name="Lifetime_NOx_Emissions">'CE calcs'!$K$39</definedName>
    <definedName name="Lifetime_NOx_Emissions_Plus_Scrap_Credit">[4]Calcs!#REF!</definedName>
    <definedName name="Lifetime_PM_Emissions" localSheetId="4">'Emission Factors'!#REF!</definedName>
    <definedName name="Lifetime_PM_Emissions" localSheetId="1">'Gen''l Info'!#REF!</definedName>
    <definedName name="Lifetime_PM_Emissions">'CE calcs'!$K$40</definedName>
    <definedName name="Lifetime_ROG_Emissions" localSheetId="4">'Emission Factors'!#REF!</definedName>
    <definedName name="Lifetime_ROG_Emissions" localSheetId="1">'Gen''l Info'!#REF!</definedName>
    <definedName name="Lifetime_ROG_Emissions">'CE calcs'!$K$38</definedName>
    <definedName name="Lifetime_ROG_Emissions_Plus_Scrap_Credit">[4]Calcs!#REF!</definedName>
    <definedName name="Lifetime_Trips_Eliminated">[1]Calcs!#REF!</definedName>
    <definedName name="Lifetime_Trips_Reduced" localSheetId="4">'Emission Factors'!#REF!</definedName>
    <definedName name="Lifetime_Trips_Reduced" localSheetId="1">'Gen''l Info'!#REF!</definedName>
    <definedName name="Lifetime_Trips_Reduced">'CE calcs'!#REF!</definedName>
    <definedName name="Lifetime_VMT_Reduction" localSheetId="4">'Emission Factors'!#REF!</definedName>
    <definedName name="Lifetime_VMT_Reduction" localSheetId="1">'Gen''l Info'!#REF!</definedName>
    <definedName name="Lifetime_VMT_Reduction">'CE calcs'!#REF!</definedName>
    <definedName name="Lifetime_Weighted_PM_Emissions" localSheetId="4">'Emission Factors'!#REF!</definedName>
    <definedName name="Lifetime_Weighted_PM_Emissions" localSheetId="1">'Gen''l Info'!#REF!</definedName>
    <definedName name="Lifetime_Weighted_PM_Emissions">'CE calcs'!$K$41</definedName>
    <definedName name="Lifetime_Weighted_PM_Emissions_Plus_Scrap_Credit">[4]Calcs!#REF!</definedName>
    <definedName name="Local_Clean_Air_Planning_Points" localSheetId="4">'Emission Factors'!#REF!</definedName>
    <definedName name="Local_Clean_Air_Planning_Points" localSheetId="1">'Gen''l Info'!#REF!</definedName>
    <definedName name="Local_Clean_Air_Planning_Points">#REF!</definedName>
    <definedName name="Matching_Funds_Documentation">#REF!</definedName>
    <definedName name="Maximum_Funds_Requested_Public_Agency">#REF!</definedName>
    <definedName name="MF_Line_Item_1">#REF!</definedName>
    <definedName name="MF_Line_Item_1_Amount">#REF!</definedName>
    <definedName name="MF_Line_Item_1_Source">#REF!</definedName>
    <definedName name="MF_Line_Item_2">#REF!</definedName>
    <definedName name="MF_Line_Item_2_Amount">#REF!</definedName>
    <definedName name="MF_Line_Item_2_Source">#REF!</definedName>
    <definedName name="MF_Line_Item_3">#REF!</definedName>
    <definedName name="MF_Line_Item_3_Amount">#REF!</definedName>
    <definedName name="MF_Line_Item_3_Source">#REF!</definedName>
    <definedName name="MF_Line_Item_4">#REF!</definedName>
    <definedName name="MF_Line_Item_4_Amount">#REF!</definedName>
    <definedName name="MF_Line_Item_4_Source">#REF!</definedName>
    <definedName name="MF_Line_Item_5">#REF!</definedName>
    <definedName name="MF_Line_Item_5_Amount">#REF!</definedName>
    <definedName name="MF_Line_Item_5_Source">#REF!</definedName>
    <definedName name="MF_Percent">#REF!</definedName>
    <definedName name="MF_Percent_Requirement">#REF!</definedName>
    <definedName name="MF_Source_1">#REF!</definedName>
    <definedName name="MF_Source_1_Amount">#REF!</definedName>
    <definedName name="MF_Source_1_Status">#REF!</definedName>
    <definedName name="MF_Source_2">#REF!</definedName>
    <definedName name="MF_Source_2_Amount">#REF!</definedName>
    <definedName name="MF_Source_2_Status">#REF!</definedName>
    <definedName name="MF_Source_3">#REF!</definedName>
    <definedName name="MF_Source_3_Amount">#REF!</definedName>
    <definedName name="MF_Source_3_Status">#REF!</definedName>
    <definedName name="MF_Source_4">#REF!</definedName>
    <definedName name="MF_Source_4_Amount">#REF!</definedName>
    <definedName name="MF_Source_4_Status">#REF!</definedName>
    <definedName name="MF_Source_5">#REF!</definedName>
    <definedName name="MF_Source_5_Amount">#REF!</definedName>
    <definedName name="MF_Source_5_Status">#REF!</definedName>
    <definedName name="Milestone_1">#REF!</definedName>
    <definedName name="Milestone_1_Date">#REF!</definedName>
    <definedName name="Milestone_2">#REF!</definedName>
    <definedName name="Milestone_2_Date">#REF!</definedName>
    <definedName name="Milestone_3">#REF!</definedName>
    <definedName name="Milestone_3_Date">#REF!</definedName>
    <definedName name="Milestone_4">#REF!</definedName>
    <definedName name="Milestone_4_Date">#REF!</definedName>
    <definedName name="Milestone_5">#REF!</definedName>
    <definedName name="Milestone_5_Date">#REF!</definedName>
    <definedName name="Milestone_6">#REF!</definedName>
    <definedName name="Milestone_6_Date">#REF!</definedName>
    <definedName name="MPG_Diesel_Bus">'[2]EF-Trip Reduction'!$C$48</definedName>
    <definedName name="New_Vehicle_NOx_Emission_Factor__gr_yr" localSheetId="4">'Emission Factors'!#REF!</definedName>
    <definedName name="New_Vehicle_NOx_Emission_Factor__gr_yr" localSheetId="1">'Gen''l Info'!#REF!</definedName>
    <definedName name="New_Vehicle_NOx_Emission_Factor__gr_yr">'CE calcs'!#REF!</definedName>
    <definedName name="New_Vehicle_PM_Emission_Factor__gr_mi" localSheetId="4">'Emission Factors'!#REF!</definedName>
    <definedName name="New_Vehicle_PM_Emission_Factor__gr_mi" localSheetId="1">'Gen''l Info'!#REF!</definedName>
    <definedName name="New_Vehicle_PM_Emission_Factor__gr_mi">'CE calcs'!$D$75</definedName>
    <definedName name="New_Vehicle_ROG_Emission_Factor__gr_yr" localSheetId="4">'Emission Factors'!#REF!</definedName>
    <definedName name="New_Vehicle_ROG_Emission_Factor__gr_yr" localSheetId="1">'Gen''l Info'!#REF!</definedName>
    <definedName name="New_Vehicle_ROG_Emission_Factor__gr_yr">'CE calcs'!#REF!</definedName>
    <definedName name="NewVehicleStd" localSheetId="4">'Emission Factors'!#REF!</definedName>
    <definedName name="NewVehicleStd">#REF!</definedName>
    <definedName name="NOx_Emis_Reductions_from_HD_Vehicles">[4]Calcs!#REF!</definedName>
    <definedName name="NOx_Emissions_W_Project">[3]Calcs!#REF!</definedName>
    <definedName name="NOx_Emissions_WO_Project">[3]Calcs!#REF!</definedName>
    <definedName name="NOx_Running_Emission_Factor">[1]Calcs!#REF!</definedName>
    <definedName name="NOx_Trip_Factor">[1]Calcs!#REF!</definedName>
    <definedName name="Number_New_Vehicles_Purchased">[4]Calcs!#REF!</definedName>
    <definedName name="Number_of_New_Vehicles" localSheetId="4">'Emission Factors'!#REF!</definedName>
    <definedName name="Number_of_New_Vehicles" localSheetId="1">'Gen''l Info'!#REF!</definedName>
    <definedName name="Number_of_New_Vehicles">'CE calcs'!#REF!</definedName>
    <definedName name="Number_Vehicles_Repowered" localSheetId="4">[4]Calcs!#REF!</definedName>
    <definedName name="Number_Vehicles_Repowered">[4]Calcs!#REF!</definedName>
    <definedName name="Number_Vehicles_Required_Scrapped" localSheetId="4">[4]Calcs!#REF!</definedName>
    <definedName name="Number_Vehicles_Required_Scrapped">[4]Calcs!#REF!</definedName>
    <definedName name="Number_Vehicles_Retrofit" localSheetId="4">[4]Calcs!#REF!</definedName>
    <definedName name="Number_Vehicles_Retrofit">[4]Calcs!#REF!</definedName>
    <definedName name="Number_Vehicles_Voluntarily_Scrapped">[4]Calcs!#REF!</definedName>
    <definedName name="Other_Project_Attributes_Points" localSheetId="4">'Emission Factors'!#REF!</definedName>
    <definedName name="Other_Project_Attributes_Points" localSheetId="1">'Gen''l Info'!#REF!</definedName>
    <definedName name="Other_Project_Attributes_Points">'CE calcs'!$S$39</definedName>
    <definedName name="Percent_Regional_Fund_of_Total">#REF!</definedName>
    <definedName name="Person_Signing_Contract">#REF!</definedName>
    <definedName name="Person_Signing_Contract_Address">#REF!</definedName>
    <definedName name="Person_Signing_Contract_City">#REF!</definedName>
    <definedName name="Person_Signing_Contract_Email">#REF!</definedName>
    <definedName name="Person_Signing_Contract_Fax">#REF!</definedName>
    <definedName name="Person_Signing_Contract_Job_Title">#REF!</definedName>
    <definedName name="Person_Signing_Contract_Phone_Number">#REF!</definedName>
    <definedName name="Person_Signing_Contract_Zip">#REF!</definedName>
    <definedName name="PM_Emis_Reductions_from_HD_Vehicles">[4]Calcs!#REF!</definedName>
    <definedName name="PM_Exhaust_Emissions">[1]Calcs!#REF!</definedName>
    <definedName name="PM_Exhaust_Factor">[1]Calcs!#REF!</definedName>
    <definedName name="PM_Tire_Wear_Factor">[1]Calcs!#REF!</definedName>
    <definedName name="PM10_Emission_Factor">[1]Calcs!#REF!</definedName>
    <definedName name="Primary_Contact">#REF!</definedName>
    <definedName name="Primary_Contact_Address">#REF!</definedName>
    <definedName name="Primary_Contact_City">#REF!</definedName>
    <definedName name="Primary_Contact_Email">#REF!</definedName>
    <definedName name="Primary_Contact_Fax">#REF!</definedName>
    <definedName name="Primary_Contact_Job_Title">#REF!</definedName>
    <definedName name="Primary_Contact_Phone_Number">#REF!</definedName>
    <definedName name="Primary_Contact_Title">#REF!</definedName>
    <definedName name="Primary_Contact_Zip">#REF!</definedName>
    <definedName name="_xlnm.Print_Area" localSheetId="2">'CE calcs'!$A$1:$W$45</definedName>
    <definedName name="_xlnm.Print_Area" localSheetId="4">'Emission Factors'!$A$1:$N$4</definedName>
    <definedName name="_xlnm.Print_Area" localSheetId="1">'Gen''l Info'!$A$1:$B$26</definedName>
    <definedName name="_xlnm.Print_Area" localSheetId="0">Instructions!$A$1:$L$58</definedName>
    <definedName name="Project_Description">#REF!</definedName>
    <definedName name="Project_Sponsor" localSheetId="4">'Emission Factors'!#REF!</definedName>
    <definedName name="Project_Sponsor" localSheetId="1">'Gen''l Info'!#REF!</definedName>
    <definedName name="Project_Sponsor">'CE calcs'!#REF!</definedName>
    <definedName name="Project_Sponsor_Address" localSheetId="4">'Emission Factors'!#REF!</definedName>
    <definedName name="Project_Sponsor_Address" localSheetId="1">'Gen''l Info'!#REF!</definedName>
    <definedName name="Project_Sponsor_Address">'CE calcs'!$K$10</definedName>
    <definedName name="Project_Sponsor_City" localSheetId="4">'Emission Factors'!#REF!</definedName>
    <definedName name="Project_Sponsor_City" localSheetId="1">'Gen''l Info'!#REF!</definedName>
    <definedName name="Project_Sponsor_City">'CE calcs'!$K$12</definedName>
    <definedName name="Project_Sponsor_City_Zip">[1]Calcs!#REF!</definedName>
    <definedName name="Project_Sponsor_Contact" localSheetId="4">'Emission Factors'!#REF!</definedName>
    <definedName name="Project_Sponsor_Contact" localSheetId="1">'Gen''l Info'!#REF!</definedName>
    <definedName name="Project_Sponsor_Contact">'CE calcs'!$K$8</definedName>
    <definedName name="Project_Sponsor_County" localSheetId="4">'Emission Factors'!#REF!</definedName>
    <definedName name="Project_Sponsor_County" localSheetId="1">'Gen''l Info'!#REF!</definedName>
    <definedName name="Project_Sponsor_County">'CE calcs'!#REF!</definedName>
    <definedName name="Project_Sponsor_Email" localSheetId="4">'Emission Factors'!#REF!</definedName>
    <definedName name="Project_Sponsor_Email" localSheetId="1">'Gen''l Info'!$H$27</definedName>
    <definedName name="Project_Sponsor_Email">'CE calcs'!$K$11</definedName>
    <definedName name="Project_Sponsor_Phone_Number" localSheetId="4">'Emission Factors'!#REF!</definedName>
    <definedName name="Project_Sponsor_Phone_Number" localSheetId="1">'Gen''l Info'!#REF!</definedName>
    <definedName name="Project_Sponsor_Phone_Number">'CE calcs'!$K$9</definedName>
    <definedName name="Project_Sponsor_Zip_Code" localSheetId="4">'Emission Factors'!#REF!</definedName>
    <definedName name="Project_Sponsor_Zip_Code" localSheetId="1">'Gen''l Info'!#REF!</definedName>
    <definedName name="Project_Sponsor_Zip_Code">'CE calcs'!#REF!</definedName>
    <definedName name="Project_Start_Date" localSheetId="4">'Emission Factors'!#REF!</definedName>
    <definedName name="Project_Start_Date" localSheetId="1">'Gen''l Info'!#REF!</definedName>
    <definedName name="Project_Start_Date">'CE calcs'!#REF!</definedName>
    <definedName name="Project_Title" localSheetId="4">'Emission Factors'!#REF!</definedName>
    <definedName name="Project_Title" localSheetId="1">'Gen''l Info'!#REF!</definedName>
    <definedName name="Project_Title">'CE calcs'!#REF!</definedName>
    <definedName name="Project_Type_Code" localSheetId="4">'Emission Factors'!#REF!</definedName>
    <definedName name="Project_Type_Code" localSheetId="1">'Gen''l Info'!#REF!</definedName>
    <definedName name="Project_Type_Code">'CE calcs'!#REF!</definedName>
    <definedName name="Promote_Alternative_Transportation_Modes" localSheetId="4">'Emission Factors'!#REF!</definedName>
    <definedName name="Promote_Alternative_Transportation_Modes" localSheetId="1">'Gen''l Info'!$P$28</definedName>
    <definedName name="Promote_Alternative_Transportation_Modes">'CE calcs'!$T$63</definedName>
    <definedName name="Public_Non_Public_Entity" localSheetId="4">'Emission Factors'!#REF!</definedName>
    <definedName name="Public_Non_Public_Entity" localSheetId="1">'Gen''l Info'!$C$27</definedName>
    <definedName name="Public_Non_Public_Entity">'CE calcs'!#REF!</definedName>
    <definedName name="Public_Private" localSheetId="4">[1]Calcs!#REF!</definedName>
    <definedName name="Public_Private">[1]Calcs!#REF!</definedName>
    <definedName name="Ratio_Scrapped_HDV_to_New" localSheetId="4">[4]Calcs!#REF!</definedName>
    <definedName name="Ratio_Scrapped_HDV_to_New">[4]Calcs!#REF!</definedName>
    <definedName name="Resolution_Authorization" localSheetId="4">#REF!</definedName>
    <definedName name="Resolution_Authorization">#REF!</definedName>
    <definedName name="Resolution_Authorization_Date_Expected" localSheetId="4">#REF!</definedName>
    <definedName name="Resolution_Authorization_Date_Expected">#REF!</definedName>
    <definedName name="ROG_Emis_Reductions_from_HD_Vehicles" localSheetId="4">[4]Calcs!#REF!</definedName>
    <definedName name="ROG_Emis_Reductions_from_HD_Vehicles">[4]Calcs!#REF!</definedName>
    <definedName name="ROG_Emissions_W_Project" localSheetId="4">[3]Calcs!#REF!</definedName>
    <definedName name="ROG_Emissions_W_Project">[3]Calcs!#REF!</definedName>
    <definedName name="ROG_Emissions_WO_Project" localSheetId="4">[3]Calcs!#REF!</definedName>
    <definedName name="ROG_Emissions_WO_Project">[3]Calcs!#REF!</definedName>
    <definedName name="ROG_Running_Emission_Factor" localSheetId="4">[1]Calcs!#REF!</definedName>
    <definedName name="ROG_Running_Emission_Factor">[1]Calcs!#REF!</definedName>
    <definedName name="ROG_Trip_Factor" localSheetId="4">[1]Calcs!#REF!</definedName>
    <definedName name="ROG_Trip_Factor">[1]Calcs!#REF!</definedName>
    <definedName name="Scrapping_Required">[4]Calcs!#REF!</definedName>
    <definedName name="Scrapping_Voluntarily">[4]Calcs!#REF!</definedName>
    <definedName name="Secondary_Contact">#REF!</definedName>
    <definedName name="Secondary_Contact_Address">#REF!</definedName>
    <definedName name="Secondary_Contact_City">#REF!</definedName>
    <definedName name="Secondary_Contact_Email">#REF!</definedName>
    <definedName name="Secondary_Contact_Fax">#REF!</definedName>
    <definedName name="Secondary_Contact_Job_Title">#REF!</definedName>
    <definedName name="Secondary_Contact_Phone_Number">#REF!</definedName>
    <definedName name="Secondary_Contact_Zip">#REF!</definedName>
    <definedName name="Sensitive_Communities_Points" localSheetId="4">'Emission Factors'!#REF!</definedName>
    <definedName name="Sensitive_Communities_Points" localSheetId="1">'Gen''l Info'!#REF!</definedName>
    <definedName name="Sensitive_Communities_Points">'CE calcs'!$S$41</definedName>
    <definedName name="Shuttle_Van_Days_Yr">[1]Calcs!#REF!</definedName>
    <definedName name="Shuttle_Van_NOx_Running_Emissions">[1]Calcs!#REF!</definedName>
    <definedName name="Shuttle_Van_PM_Emission_Factor">[1]Calcs!#REF!</definedName>
    <definedName name="Shuttle_Van_ROG_Running_Emissions">[1]Calcs!#REF!</definedName>
    <definedName name="Supplementary_Project_Info_Sheet">#REF!</definedName>
    <definedName name="TFCA_Cost_40_Percent" localSheetId="4">'Emission Factors'!#REF!</definedName>
    <definedName name="TFCA_Cost_40_Percent" localSheetId="1">'Gen''l Info'!#REF!</definedName>
    <definedName name="TFCA_Cost_40_Percent">'CE calcs'!$D$10</definedName>
    <definedName name="TFCA_Cost_40_Percent_Status">#REF!</definedName>
    <definedName name="TFCA_Cost_60_Percent" localSheetId="4">'Emission Factors'!#REF!</definedName>
    <definedName name="TFCA_Cost_60_Percent" localSheetId="1">'Gen''l Info'!$Q$27</definedName>
    <definedName name="TFCA_Cost_60_Percent">'CE calcs'!$D$11</definedName>
    <definedName name="TFCA_Cost_60_Percent_Minimum_Meet">#REF!</definedName>
    <definedName name="TFCA_Cost_Effectiveness" localSheetId="4">'Emission Factors'!#REF!</definedName>
    <definedName name="TFCA_Cost_Effectiveness" localSheetId="1">'Gen''l Info'!#REF!</definedName>
    <definedName name="TFCA_Cost_Effectiveness">'CE calcs'!$K$44</definedName>
    <definedName name="TFCA_Funding_Effectiveness_Points" localSheetId="4">'Emission Factors'!#REF!</definedName>
    <definedName name="TFCA_Funding_Effectiveness_Points" localSheetId="1">'Gen''l Info'!#REF!</definedName>
    <definedName name="TFCA_Funding_Effectiveness_Points">'CE calcs'!#REF!</definedName>
    <definedName name="TFCA_Line_Item_1" localSheetId="4">#REF!</definedName>
    <definedName name="TFCA_Line_Item_1">#REF!</definedName>
    <definedName name="TFCA_Line_Item_1_Amount" localSheetId="4">#REF!</definedName>
    <definedName name="TFCA_Line_Item_1_Amount">#REF!</definedName>
    <definedName name="TFCA_Line_Item_2">#REF!</definedName>
    <definedName name="TFCA_Line_Item_2_Amount">#REF!</definedName>
    <definedName name="TFCA_Line_Item_3">#REF!</definedName>
    <definedName name="TFCA_Line_Item_3_Amount">#REF!</definedName>
    <definedName name="TFCA_Line_Item_4">#REF!</definedName>
    <definedName name="TFCA_Line_Item_4_Amount">#REF!</definedName>
    <definedName name="TFCA_Line_Item_5">#REF!</definedName>
    <definedName name="TFCA_Line_Item_5_Amount">#REF!</definedName>
    <definedName name="TFCA_Weighted_Cost_Effectiveness" localSheetId="4">'Emission Factors'!#REF!</definedName>
    <definedName name="TFCA_Weighted_Cost_Effectiveness" localSheetId="1">'Gen''l Info'!#REF!</definedName>
    <definedName name="TFCA_Weighted_Cost_Effectiveness">'CE calcs'!$K$45</definedName>
    <definedName name="Total_Matching_Funds">#REF!</definedName>
    <definedName name="Total_New_EVs" localSheetId="4">'Emission Factors'!#REF!</definedName>
    <definedName name="Total_New_EVs" localSheetId="1">'Gen''l Info'!#REF!</definedName>
    <definedName name="Total_New_EVs">'CE calcs'!$C$15</definedName>
    <definedName name="Total_PM_Emissions__gr.">[1]Calcs!#REF!</definedName>
    <definedName name="Total_PM_Emissions_Tons">[1]Calcs!#REF!</definedName>
    <definedName name="Total_Points" localSheetId="4">'Emission Factors'!#REF!</definedName>
    <definedName name="Total_Points" localSheetId="1">'Gen''l Info'!#REF!</definedName>
    <definedName name="Total_Points">'CE calcs'!$S$42</definedName>
    <definedName name="Total_Project_Cost" localSheetId="4">'Emission Factors'!#REF!</definedName>
    <definedName name="Total_Project_Cost" localSheetId="1">'Gen''l Info'!#REF!</definedName>
    <definedName name="Total_Project_Cost">'CE calcs'!$D$9</definedName>
    <definedName name="Total_Project_Cost_Over_150000">#REF!</definedName>
    <definedName name="Total_TFCA_Cost" localSheetId="4">'Emission Factors'!#REF!</definedName>
    <definedName name="Total_TFCA_Cost" localSheetId="1">'Gen''l Info'!#REF!</definedName>
    <definedName name="Total_TFCA_Cost">'CE calcs'!$D$12</definedName>
    <definedName name="VMT_w__Project">[1]Calcs!#REF!</definedName>
    <definedName name="VMT_w_o_Project">[1]Calcs!#REF!</definedName>
    <definedName name="WeightClass" localSheetId="4">'Emission Factors'!#REF!</definedName>
    <definedName name="WeightClass">#REF!</definedName>
    <definedName name="Yrs_Effectiveness" localSheetId="4">'Emission Factors'!#REF!</definedName>
    <definedName name="Yrs_Effectiveness" localSheetId="1">'Gen''l Info'!#REF!</definedName>
    <definedName name="Yrs_Effectiveness">'CE calcs'!$D$8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9" i="1" l="1"/>
  <c r="Q23" i="1" l="1"/>
  <c r="M19" i="1"/>
  <c r="K19" i="1"/>
  <c r="J19" i="1"/>
  <c r="R19" i="1" s="1"/>
  <c r="I19" i="1"/>
  <c r="R29" i="1"/>
  <c r="P19" i="1"/>
  <c r="O19" i="1"/>
  <c r="L19" i="1"/>
  <c r="S19" i="1" l="1"/>
  <c r="T19" i="1"/>
  <c r="Q19" i="1"/>
  <c r="U19" i="1"/>
  <c r="R34" i="1"/>
  <c r="D35" i="1" l="1"/>
  <c r="T20" i="1" l="1"/>
  <c r="Q20" i="1"/>
  <c r="R20" i="1"/>
  <c r="S20" i="1"/>
  <c r="Q21" i="1"/>
  <c r="R21" i="1"/>
  <c r="S21" i="1"/>
  <c r="T21" i="1"/>
  <c r="Q22" i="1"/>
  <c r="R22" i="1"/>
  <c r="S22" i="1"/>
  <c r="T22" i="1"/>
  <c r="R23" i="1"/>
  <c r="S23" i="1"/>
  <c r="T23" i="1"/>
  <c r="Q24" i="1"/>
  <c r="R24" i="1"/>
  <c r="S24" i="1"/>
  <c r="T24" i="1"/>
  <c r="Q25" i="1"/>
  <c r="R25" i="1"/>
  <c r="S25" i="1"/>
  <c r="T25" i="1"/>
  <c r="Q26" i="1"/>
  <c r="R26" i="1"/>
  <c r="S26" i="1"/>
  <c r="T26" i="1"/>
  <c r="Q27" i="1"/>
  <c r="R27" i="1"/>
  <c r="S27" i="1"/>
  <c r="T27" i="1"/>
  <c r="Q28" i="1"/>
  <c r="R28" i="1"/>
  <c r="S28" i="1"/>
  <c r="T28" i="1"/>
  <c r="Q29" i="1"/>
  <c r="S29" i="1"/>
  <c r="T29" i="1"/>
  <c r="Q30" i="1"/>
  <c r="R30" i="1"/>
  <c r="S30" i="1"/>
  <c r="T30" i="1"/>
  <c r="Q31" i="1"/>
  <c r="R31" i="1"/>
  <c r="S31" i="1"/>
  <c r="T31" i="1"/>
  <c r="Q32" i="1"/>
  <c r="R32" i="1"/>
  <c r="S32" i="1"/>
  <c r="T32" i="1"/>
  <c r="Q33" i="1"/>
  <c r="R33" i="1"/>
  <c r="S33" i="1"/>
  <c r="T33" i="1"/>
  <c r="Q34" i="1"/>
  <c r="U34" i="1" s="1"/>
  <c r="S34" i="1"/>
  <c r="T34" i="1"/>
  <c r="D12" i="1"/>
  <c r="S35" i="1" l="1"/>
  <c r="J40" i="1" s="1"/>
  <c r="R35" i="1"/>
  <c r="J39" i="1" s="1"/>
  <c r="K39" i="1" s="1"/>
  <c r="Q35" i="1"/>
  <c r="J38" i="1" s="1"/>
  <c r="K38" i="1" s="1"/>
  <c r="U33" i="1"/>
  <c r="U30" i="1"/>
  <c r="U28" i="1"/>
  <c r="U27" i="1"/>
  <c r="U26" i="1"/>
  <c r="U31" i="1"/>
  <c r="U22" i="1"/>
  <c r="U24" i="1"/>
  <c r="U23" i="1"/>
  <c r="U20" i="1"/>
  <c r="T35" i="1"/>
  <c r="J42" i="1" s="1"/>
  <c r="U32" i="1"/>
  <c r="U29" i="1"/>
  <c r="U25" i="1"/>
  <c r="U21" i="1"/>
  <c r="J43" i="1" l="1"/>
  <c r="J41" i="1"/>
  <c r="K41" i="1" s="1"/>
  <c r="K45" i="1" s="1"/>
  <c r="K42" i="1"/>
  <c r="K40" i="1"/>
  <c r="K43" i="1" l="1"/>
  <c r="K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Geraldina Grunbaum</author>
    <author>David Wiley</author>
  </authors>
  <commentList>
    <comment ref="B41" authorId="0" shapeId="0" xr:uid="{00000000-0006-0000-0200-000002000000}">
      <text>
        <r>
          <rPr>
            <sz val="8"/>
            <color indexed="81"/>
            <rFont val="Tahoma"/>
            <family val="2"/>
          </rPr>
          <t>Weighted PM 10 means that tailpipe PM emissions have been multiplied by factor of 20, consistent w CARB methodology for Carl Moyer Program, to reflect the negative impact of tailpipe PM on public health.</t>
        </r>
      </text>
    </comment>
    <comment ref="B45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>David Wiley:</t>
        </r>
        <r>
          <rPr>
            <sz val="8"/>
            <color indexed="81"/>
            <rFont val="Tahoma"/>
            <family val="2"/>
          </rPr>
          <t xml:space="preserve">
Weighted PM 10 means that tailpipe PM emissions have been multiplied by factor of 20, consistent w CARB methodology for Carl Moyer Program.</t>
        </r>
      </text>
    </comment>
  </commentList>
</comments>
</file>

<file path=xl/sharedStrings.xml><?xml version="1.0" encoding="utf-8"?>
<sst xmlns="http://schemas.openxmlformats.org/spreadsheetml/2006/main" count="217" uniqueCount="155">
  <si>
    <t>Project Title</t>
  </si>
  <si>
    <t>Contact Name</t>
  </si>
  <si>
    <t>Project Start Date</t>
  </si>
  <si>
    <t>Project Completion Date</t>
  </si>
  <si>
    <t>Project Sponsor</t>
  </si>
  <si>
    <t>Public Agency? (Y or N)</t>
  </si>
  <si>
    <t>Final Report to CMA</t>
  </si>
  <si>
    <t>Project Type Code (e.g., 7a)</t>
  </si>
  <si>
    <t>CA</t>
  </si>
  <si>
    <t>Worksheet Calculated By</t>
  </si>
  <si>
    <t>Project Sponsor Organization</t>
  </si>
  <si>
    <t>Email Address</t>
  </si>
  <si>
    <t>Phone Number</t>
  </si>
  <si>
    <t>Mailing Address</t>
  </si>
  <si>
    <t>City</t>
  </si>
  <si>
    <t>State</t>
  </si>
  <si>
    <t>Zip</t>
  </si>
  <si>
    <t>Date of Submission</t>
  </si>
  <si>
    <r>
      <t xml:space="preserve">General Information Tab:  </t>
    </r>
    <r>
      <rPr>
        <sz val="10"/>
        <rFont val="Arial"/>
        <family val="2"/>
      </rPr>
      <t>Complete areas shaded in yellow.</t>
    </r>
  </si>
  <si>
    <t>Project Schedule</t>
  </si>
  <si>
    <r>
      <t xml:space="preserve">Calculations Tab:  </t>
    </r>
    <r>
      <rPr>
        <sz val="12"/>
        <rFont val="Arial"/>
        <family val="2"/>
      </rPr>
      <t>Complete areas shaded in yellow only.</t>
    </r>
  </si>
  <si>
    <t>Cost-Effectiveness ($ / weighted ton)</t>
  </si>
  <si>
    <t>GVWR</t>
  </si>
  <si>
    <t>LIGHT-DUTY AND LIGHT HEAVY-DUTY VEHICLE PROJECTS</t>
  </si>
  <si>
    <t>SAMPLE</t>
  </si>
  <si>
    <t>Unit #/ID</t>
  </si>
  <si>
    <t>Amount Requested</t>
  </si>
  <si>
    <t>ROG Emissions Reduced</t>
  </si>
  <si>
    <t>NOx Emissions Reduced</t>
  </si>
  <si>
    <t xml:space="preserve">PM Emissions Reduced </t>
  </si>
  <si>
    <t>Weighted PM Emissions Reduced</t>
  </si>
  <si>
    <t>CO2 Emissions Reduced</t>
  </si>
  <si>
    <t>Unweighted Emission Reductions (ROG, NOx &amp; PM)</t>
  </si>
  <si>
    <t>Unweighted TFCA Cost Effectiveness (ROG, NOx &amp; PM)</t>
  </si>
  <si>
    <t>Emission Reductions (gr/yr)</t>
  </si>
  <si>
    <t>TFCA Project Cost - Cost Effectiveness (ROG, NOx &amp; Weighted PM)</t>
  </si>
  <si>
    <t>Cost-Effectiveness Results for Entire Project</t>
  </si>
  <si>
    <t># Years Effectiveness:</t>
  </si>
  <si>
    <t>A</t>
  </si>
  <si>
    <t>B</t>
  </si>
  <si>
    <t>C</t>
  </si>
  <si>
    <t>F</t>
  </si>
  <si>
    <t>Annual</t>
  </si>
  <si>
    <t>Lifetime</t>
  </si>
  <si>
    <t>Tons</t>
  </si>
  <si>
    <t>/Ton</t>
  </si>
  <si>
    <t>Totals</t>
  </si>
  <si>
    <t>Emission Reduction Calculations</t>
  </si>
  <si>
    <t>E</t>
  </si>
  <si>
    <t>ROG</t>
  </si>
  <si>
    <t>CO2</t>
  </si>
  <si>
    <t>I</t>
  </si>
  <si>
    <t>J</t>
  </si>
  <si>
    <t>K</t>
  </si>
  <si>
    <t>L</t>
  </si>
  <si>
    <t>M</t>
  </si>
  <si>
    <t>O</t>
  </si>
  <si>
    <t>P</t>
  </si>
  <si>
    <t>D</t>
  </si>
  <si>
    <t>Purchase/Lease of New Vehicles</t>
  </si>
  <si>
    <t>Q</t>
  </si>
  <si>
    <t>Avg Annual Miles</t>
  </si>
  <si>
    <t>G</t>
  </si>
  <si>
    <t>H</t>
  </si>
  <si>
    <t>Cost Effectiveness Inputs</t>
  </si>
  <si>
    <t>Total Project Cost:</t>
  </si>
  <si>
    <t>Notes &amp; Assumptions</t>
  </si>
  <si>
    <t>Vehicle</t>
  </si>
  <si>
    <t>N</t>
  </si>
  <si>
    <t>R</t>
  </si>
  <si>
    <t>S</t>
  </si>
  <si>
    <t>T</t>
  </si>
  <si>
    <t>Provide all assumptions, rationales, and references for figures used in calculations.</t>
  </si>
  <si>
    <t>TFCA Cost 40%:</t>
  </si>
  <si>
    <t>TFCA Cost 60%:</t>
  </si>
  <si>
    <t>County (2-3 character abbreviation)</t>
  </si>
  <si>
    <t>TFCA Regional Fund Proj. #:</t>
  </si>
  <si>
    <t>*Total TFCA Cost:</t>
  </si>
  <si>
    <t>*Should equal Total Amount Requested column (in table below)</t>
  </si>
  <si>
    <t>* Total Amount Requested</t>
  </si>
  <si>
    <t>http://www.baaqmd.gov/tfca4pm</t>
  </si>
  <si>
    <t>Fuel</t>
  </si>
  <si>
    <t>Class</t>
  </si>
  <si>
    <t>Gasoline</t>
  </si>
  <si>
    <t>Diesel</t>
  </si>
  <si>
    <t>NOX</t>
  </si>
  <si>
    <t>PM10</t>
  </si>
  <si>
    <t>EMISSION FACTORS in grams / mile</t>
  </si>
  <si>
    <t>Motorcycles</t>
  </si>
  <si>
    <t>Medium Duty Vehicles</t>
  </si>
  <si>
    <t>N/A</t>
  </si>
  <si>
    <t>Up to 6,000 lbs</t>
  </si>
  <si>
    <t>6,000 - 8,500 lbs</t>
  </si>
  <si>
    <t>8,501 - 10,000 lbs</t>
  </si>
  <si>
    <t>10,001 - 14,000 lbs</t>
  </si>
  <si>
    <t>Conversion for tons to g:</t>
  </si>
  <si>
    <t>grams per ton</t>
  </si>
  <si>
    <t>List for Baseline Fuel Type</t>
  </si>
  <si>
    <t>Baseline Fuel Type</t>
  </si>
  <si>
    <t>Vehicle Class</t>
  </si>
  <si>
    <t>List for Vehicle Class Pull-Down:</t>
  </si>
  <si>
    <t>Motorcycle</t>
  </si>
  <si>
    <t>Passenger Vehicle</t>
  </si>
  <si>
    <t>Medium Duty Vehicle</t>
  </si>
  <si>
    <t>EMFAC2017 (v1.0.2) Emissions Inventory</t>
  </si>
  <si>
    <t>Region Type: Air District</t>
  </si>
  <si>
    <t>Region: BAY AREA AQMD</t>
  </si>
  <si>
    <t>Season: Annual</t>
  </si>
  <si>
    <t>Units: miles/day for VMT, trips/day for Trips, tons/day for Emissions, 1000 gallons/day for Fuel Consumption</t>
  </si>
  <si>
    <t>Speed: Agg</t>
  </si>
  <si>
    <t>FYE 2021 TFCA County Program Manager Fund Worksheet</t>
  </si>
  <si>
    <t>Version 2021.1, Updated 2/29/2020</t>
  </si>
  <si>
    <t>Factors ROG TOTAL, NOX TOTAL EX, PM10 TOTAL EX (no bw/tw), CO2 TOTAL EX</t>
  </si>
  <si>
    <t>Project Number (21XXXYY)</t>
  </si>
  <si>
    <r>
      <t xml:space="preserve">Instructions are available in </t>
    </r>
    <r>
      <rPr>
        <b/>
        <sz val="11"/>
        <rFont val="Arial"/>
        <family val="2"/>
      </rPr>
      <t xml:space="preserve">Appendix H </t>
    </r>
    <r>
      <rPr>
        <sz val="11"/>
        <rFont val="Arial"/>
        <family val="2"/>
      </rPr>
      <t>of the County Program Manager Fund Expenditure Plan Guidance Fiscal Year Ending 2021 at:</t>
    </r>
  </si>
  <si>
    <r>
      <t>If funding more than one vehicle, each vehicle must be shown to be cost-effective. The worksheet calculates the cost-effectivenes of each vehicle separately, so</t>
    </r>
    <r>
      <rPr>
        <b/>
        <sz val="10"/>
        <rFont val="MS Sans Serif"/>
      </rPr>
      <t xml:space="preserve"> only one worksheet is required</t>
    </r>
    <r>
      <rPr>
        <sz val="10"/>
        <rFont val="MS Sans Serif"/>
      </rPr>
      <t xml:space="preserve"> when more than one vehicle is being considered for funding.</t>
    </r>
  </si>
  <si>
    <t>Source:</t>
  </si>
  <si>
    <t>Electric</t>
  </si>
  <si>
    <r>
      <t>Baseline Emissions Standard -</t>
    </r>
    <r>
      <rPr>
        <b/>
        <sz val="10"/>
        <color rgb="FFFF0000"/>
        <rFont val="MS Sans Serif"/>
      </rPr>
      <t xml:space="preserve"> See Emission Factors Table (gr/mi)</t>
    </r>
    <r>
      <rPr>
        <b/>
        <sz val="10"/>
        <rFont val="MS Sans Serif"/>
        <family val="2"/>
      </rPr>
      <t xml:space="preserve"> </t>
    </r>
    <r>
      <rPr>
        <b/>
        <sz val="10"/>
        <color rgb="FFFF0000"/>
        <rFont val="MS Sans Serif"/>
      </rPr>
      <t>or CARB Executive Order</t>
    </r>
  </si>
  <si>
    <t>Incremental Cost</t>
  </si>
  <si>
    <t>Calendar Year: 2020, 2021, 2022, 2023, 2024, 2025</t>
  </si>
  <si>
    <t>Vehicle Classification: EMFAC2007 Categories</t>
  </si>
  <si>
    <t>Model Year: All</t>
  </si>
  <si>
    <t>Baseline</t>
  </si>
  <si>
    <t>Passenger Cars</t>
  </si>
  <si>
    <t>Light Heavy Duty Trucks 1</t>
  </si>
  <si>
    <t>Light Heavy Duty Trucks 2</t>
  </si>
  <si>
    <t>Light Duty Trucks</t>
  </si>
  <si>
    <t>Vehicle Purchase Year</t>
  </si>
  <si>
    <t>Passenger Car</t>
  </si>
  <si>
    <t>Light Heavy Duty Truck 1</t>
  </si>
  <si>
    <t>Light Heavy Duty Truck 2</t>
  </si>
  <si>
    <t>Motorcycles = MCY, Passenger Cars = LDA, Light Duty Trucks = LDT1, LDT2; Medium Duty Vehicles = MDV; Light Heavy Duty Trucks (8500-10,000) = LHD1; Light Heavy Duty Trucks (10,001-14,000) = LHD2</t>
  </si>
  <si>
    <r>
      <t xml:space="preserve">Proposed Clean Vehicle Emission Standard. - </t>
    </r>
    <r>
      <rPr>
        <b/>
        <sz val="10"/>
        <color rgb="FFFF0000"/>
        <rFont val="MS Sans Serif"/>
      </rPr>
      <t>See Emission Factors Table (gr/mi)</t>
    </r>
    <r>
      <rPr>
        <b/>
        <sz val="10"/>
        <rFont val="MS Sans Serif"/>
        <family val="2"/>
      </rPr>
      <t xml:space="preserve"> </t>
    </r>
  </si>
  <si>
    <t>Column</t>
  </si>
  <si>
    <r>
      <t>Baseline Emissions Standard -</t>
    </r>
    <r>
      <rPr>
        <sz val="10"/>
        <color rgb="FFFF0000"/>
        <rFont val="MS Sans Serif"/>
      </rPr>
      <t xml:space="preserve"> See Emission Factors Table (gr/mi)</t>
    </r>
    <r>
      <rPr>
        <sz val="10"/>
        <rFont val="MS Sans Serif"/>
      </rPr>
      <t xml:space="preserve"> </t>
    </r>
    <r>
      <rPr>
        <sz val="10"/>
        <color rgb="FFFF0000"/>
        <rFont val="MS Sans Serif"/>
      </rPr>
      <t>or CARB Executive Order</t>
    </r>
  </si>
  <si>
    <t>BEV #1</t>
  </si>
  <si>
    <t>Column Title</t>
  </si>
  <si>
    <t>Description/Instruction</t>
  </si>
  <si>
    <t>Unique ID for vehicle</t>
  </si>
  <si>
    <t>Cost difference between baseline vehicle and proposed clean vehicle</t>
  </si>
  <si>
    <t>Award amount requested for the vehicle</t>
  </si>
  <si>
    <t>Choose passenger car, light-duty truck, light-heavy-duty truck, medium-duty vehicle, or or motorcycle</t>
  </si>
  <si>
    <t>Enter average miles vehicle will operate annually</t>
  </si>
  <si>
    <t>Automatically calculated</t>
  </si>
  <si>
    <t>Enter or link the applicable emission rate for the baseline vehicle for the proposed vehicle purchase year</t>
  </si>
  <si>
    <r>
      <t xml:space="preserve">Proposed Vehicle Emission Standard. - </t>
    </r>
    <r>
      <rPr>
        <sz val="10"/>
        <color rgb="FFFF0000"/>
        <rFont val="MS Sans Serif"/>
      </rPr>
      <t>See Emission Factors Table (gr/mi)</t>
    </r>
    <r>
      <rPr>
        <sz val="10"/>
        <rFont val="MS Sans Serif"/>
      </rPr>
      <t xml:space="preserve"> </t>
    </r>
  </si>
  <si>
    <t>Enter 2020 or 2021</t>
  </si>
  <si>
    <t>I-L</t>
  </si>
  <si>
    <t>M-P</t>
  </si>
  <si>
    <t>Q-T</t>
  </si>
  <si>
    <t>U</t>
  </si>
  <si>
    <t>Enter or link the applicable emission rate for the  proposed vehicle for the vehicle purchase year; enter 0.00 for emission rates with "NA"</t>
  </si>
  <si>
    <t>Light Duty Truck</t>
  </si>
  <si>
    <t>For fleet expansion projects, select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</si>
</sst>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[&lt;=9999999]###\-####;\(###\)\ ###\-####"/>
    <numFmt numFmtId="167" formatCode="00000"/>
    <numFmt numFmtId="168" formatCode="#,##0.000"/>
    <numFmt numFmtId="169" formatCode="_(* #,##0.000000_);_(* \(#,##0.000000\);_(* &quot;-&quot;??_);_(@_)"/>
    <numFmt numFmtId="170" formatCode="#,##0.0000"/>
    <numFmt numFmtId="171" formatCode="0.0000"/>
  </numFmts>
  <fonts count="3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b/>
      <i/>
      <sz val="10"/>
      <name val="MS Sans Serif"/>
      <family val="2"/>
    </font>
    <font>
      <sz val="10"/>
      <name val="MS Sans Serif"/>
      <family val="2"/>
    </font>
    <font>
      <b/>
      <sz val="18"/>
      <name val="Arial"/>
      <family val="2"/>
    </font>
    <font>
      <b/>
      <i/>
      <sz val="12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12"/>
      <name val="Arial"/>
      <family val="2"/>
    </font>
    <font>
      <b/>
      <sz val="12"/>
      <name val="MS Sans Serif"/>
      <family val="2"/>
    </font>
    <font>
      <u/>
      <sz val="10"/>
      <name val="Arial"/>
      <family val="2"/>
    </font>
    <font>
      <sz val="8"/>
      <name val="MS Sans Serif"/>
      <family val="2"/>
    </font>
    <font>
      <sz val="10"/>
      <name val="Arial Rounded MT Bold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6"/>
      <name val="Arial"/>
      <family val="2"/>
    </font>
    <font>
      <u/>
      <sz val="7.5"/>
      <color indexed="12"/>
      <name val="MS Sans Serif"/>
      <family val="2"/>
    </font>
    <font>
      <b/>
      <sz val="10"/>
      <name val="MS Sans Serif"/>
    </font>
    <font>
      <i/>
      <sz val="10"/>
      <name val="MS Sans Serif"/>
    </font>
    <font>
      <b/>
      <sz val="10"/>
      <color rgb="FFFF0000"/>
      <name val="MS Sans Serif"/>
    </font>
    <font>
      <sz val="11"/>
      <name val="Arial"/>
      <family val="2"/>
    </font>
    <font>
      <u/>
      <sz val="11"/>
      <color indexed="12"/>
      <name val="MS Sans Serif"/>
      <family val="2"/>
    </font>
    <font>
      <b/>
      <sz val="11"/>
      <name val="Arial"/>
      <family val="2"/>
    </font>
    <font>
      <sz val="10"/>
      <name val="MS Sans Serif"/>
    </font>
    <font>
      <b/>
      <sz val="11"/>
      <name val="MS Sans Serif"/>
    </font>
    <font>
      <sz val="10"/>
      <color rgb="FFFF0000"/>
      <name val="MS Sans Serif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8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3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0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Fill="1" applyBorder="1"/>
    <xf numFmtId="0" fontId="0" fillId="0" borderId="0" xfId="0" applyBorder="1"/>
    <xf numFmtId="0" fontId="0" fillId="0" borderId="1" xfId="0" applyBorder="1"/>
    <xf numFmtId="0" fontId="8" fillId="0" borderId="0" xfId="0" applyFont="1" applyFill="1" applyBorder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11" fillId="0" borderId="0" xfId="0" applyFont="1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left"/>
    </xf>
    <xf numFmtId="0" fontId="1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2" xfId="0" applyFill="1" applyBorder="1"/>
    <xf numFmtId="5" fontId="0" fillId="0" borderId="0" xfId="0" applyNumberFormat="1" applyFill="1"/>
    <xf numFmtId="2" fontId="0" fillId="0" borderId="1" xfId="0" applyNumberFormat="1" applyBorder="1" applyAlignment="1" applyProtection="1">
      <alignment horizontal="center"/>
    </xf>
    <xf numFmtId="0" fontId="15" fillId="0" borderId="0" xfId="0" applyFont="1" applyAlignment="1">
      <alignment wrapText="1"/>
    </xf>
    <xf numFmtId="0" fontId="12" fillId="0" borderId="0" xfId="0" applyFont="1" applyBorder="1"/>
    <xf numFmtId="3" fontId="0" fillId="0" borderId="0" xfId="0" applyNumberFormat="1" applyBorder="1" applyAlignment="1">
      <alignment horizontal="right"/>
    </xf>
    <xf numFmtId="0" fontId="8" fillId="0" borderId="10" xfId="0" applyFont="1" applyBorder="1"/>
    <xf numFmtId="0" fontId="8" fillId="0" borderId="2" xfId="0" applyFont="1" applyBorder="1"/>
    <xf numFmtId="14" fontId="0" fillId="0" borderId="2" xfId="0" applyNumberFormat="1" applyFill="1" applyBorder="1" applyAlignment="1" applyProtection="1">
      <alignment horizontal="centerContinuous"/>
      <protection locked="0"/>
    </xf>
    <xf numFmtId="0" fontId="8" fillId="0" borderId="2" xfId="0" applyFont="1" applyFill="1" applyBorder="1"/>
    <xf numFmtId="5" fontId="9" fillId="0" borderId="2" xfId="0" applyNumberFormat="1" applyFont="1" applyFill="1" applyBorder="1" applyAlignment="1">
      <alignment horizontal="centerContinuous"/>
    </xf>
    <xf numFmtId="2" fontId="0" fillId="2" borderId="11" xfId="0" applyNumberFormat="1" applyFill="1" applyBorder="1" applyAlignment="1" applyProtection="1">
      <alignment horizontal="center"/>
    </xf>
    <xf numFmtId="164" fontId="0" fillId="2" borderId="11" xfId="0" applyNumberFormat="1" applyFill="1" applyBorder="1" applyAlignment="1">
      <alignment horizontal="center"/>
    </xf>
    <xf numFmtId="0" fontId="17" fillId="0" borderId="12" xfId="0" applyFont="1" applyBorder="1"/>
    <xf numFmtId="0" fontId="17" fillId="0" borderId="0" xfId="0" applyFont="1" applyBorder="1"/>
    <xf numFmtId="0" fontId="12" fillId="0" borderId="13" xfId="0" applyFont="1" applyBorder="1" applyAlignment="1">
      <alignment horizontal="center"/>
    </xf>
    <xf numFmtId="0" fontId="17" fillId="0" borderId="3" xfId="0" applyFont="1" applyBorder="1" applyAlignment="1">
      <alignment horizontal="centerContinuous"/>
    </xf>
    <xf numFmtId="0" fontId="19" fillId="0" borderId="3" xfId="0" applyFont="1" applyBorder="1" applyAlignment="1">
      <alignment horizontal="centerContinuous"/>
    </xf>
    <xf numFmtId="0" fontId="0" fillId="0" borderId="0" xfId="0" applyAlignment="1">
      <alignment horizontal="left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23" fillId="0" borderId="7" xfId="0" applyFont="1" applyBorder="1" applyAlignment="1">
      <alignment horizontal="right" vertic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left"/>
    </xf>
    <xf numFmtId="0" fontId="24" fillId="0" borderId="0" xfId="0" applyFont="1" applyAlignment="1">
      <alignment horizontal="centerContinuous"/>
    </xf>
    <xf numFmtId="0" fontId="24" fillId="0" borderId="0" xfId="0" applyFont="1"/>
    <xf numFmtId="14" fontId="23" fillId="3" borderId="14" xfId="0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right" vertical="center" wrapText="1"/>
    </xf>
    <xf numFmtId="0" fontId="22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/>
    </xf>
    <xf numFmtId="0" fontId="23" fillId="0" borderId="16" xfId="0" applyFont="1" applyBorder="1" applyAlignment="1">
      <alignment horizontal="right" vertical="center" wrapText="1"/>
    </xf>
    <xf numFmtId="49" fontId="23" fillId="3" borderId="11" xfId="0" applyNumberFormat="1" applyFont="1" applyFill="1" applyBorder="1" applyAlignment="1">
      <alignment horizontal="center" vertical="center" wrapText="1"/>
    </xf>
    <xf numFmtId="166" fontId="23" fillId="3" borderId="11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right" vertical="center" wrapText="1"/>
    </xf>
    <xf numFmtId="167" fontId="23" fillId="3" borderId="11" xfId="0" applyNumberFormat="1" applyFont="1" applyFill="1" applyBorder="1" applyAlignment="1">
      <alignment horizontal="center" vertical="center" wrapText="1"/>
    </xf>
    <xf numFmtId="8" fontId="23" fillId="0" borderId="17" xfId="1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right" vertical="center" wrapText="1"/>
    </xf>
    <xf numFmtId="14" fontId="23" fillId="3" borderId="11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0" fontId="10" fillId="4" borderId="22" xfId="0" applyFont="1" applyFill="1" applyBorder="1" applyAlignment="1">
      <alignment horizontal="left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Continuous"/>
    </xf>
    <xf numFmtId="0" fontId="0" fillId="3" borderId="23" xfId="0" applyFill="1" applyBorder="1" applyAlignment="1" applyProtection="1">
      <alignment horizontal="center"/>
      <protection locked="0"/>
    </xf>
    <xf numFmtId="165" fontId="0" fillId="3" borderId="24" xfId="0" applyNumberFormat="1" applyFill="1" applyBorder="1" applyAlignment="1" applyProtection="1">
      <alignment horizontal="center"/>
      <protection locked="0"/>
    </xf>
    <xf numFmtId="0" fontId="17" fillId="0" borderId="0" xfId="0" applyFont="1" applyAlignment="1">
      <alignment vertical="center"/>
    </xf>
    <xf numFmtId="0" fontId="0" fillId="0" borderId="1" xfId="0" applyFill="1" applyBorder="1"/>
    <xf numFmtId="0" fontId="0" fillId="0" borderId="4" xfId="0" applyFill="1" applyBorder="1"/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0" fillId="2" borderId="3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3" fontId="0" fillId="5" borderId="11" xfId="0" applyNumberFormat="1" applyFill="1" applyBorder="1" applyAlignment="1" applyProtection="1">
      <alignment horizontal="center"/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/>
    </xf>
    <xf numFmtId="0" fontId="0" fillId="6" borderId="15" xfId="0" applyFill="1" applyBorder="1" applyAlignment="1" applyProtection="1">
      <alignment horizontal="center"/>
      <protection locked="0"/>
    </xf>
    <xf numFmtId="0" fontId="18" fillId="4" borderId="37" xfId="0" applyFont="1" applyFill="1" applyBorder="1" applyAlignment="1">
      <alignment horizontal="centerContinuous"/>
    </xf>
    <xf numFmtId="0" fontId="12" fillId="0" borderId="38" xfId="0" applyFont="1" applyBorder="1" applyAlignment="1">
      <alignment horizontal="center" vertical="center" wrapText="1"/>
    </xf>
    <xf numFmtId="0" fontId="0" fillId="0" borderId="15" xfId="0" applyBorder="1"/>
    <xf numFmtId="4" fontId="0" fillId="3" borderId="14" xfId="0" applyNumberFormat="1" applyFill="1" applyBorder="1" applyAlignment="1" applyProtection="1">
      <alignment horizontal="center"/>
      <protection locked="0"/>
    </xf>
    <xf numFmtId="2" fontId="0" fillId="0" borderId="0" xfId="0" applyNumberFormat="1"/>
    <xf numFmtId="3" fontId="12" fillId="2" borderId="41" xfId="0" applyNumberFormat="1" applyFont="1" applyFill="1" applyBorder="1" applyAlignment="1">
      <alignment horizontal="center"/>
    </xf>
    <xf numFmtId="0" fontId="12" fillId="0" borderId="43" xfId="0" applyFont="1" applyBorder="1"/>
    <xf numFmtId="3" fontId="12" fillId="2" borderId="29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4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6" fontId="0" fillId="6" borderId="15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/>
    </xf>
    <xf numFmtId="0" fontId="26" fillId="0" borderId="0" xfId="0" applyFont="1" applyAlignment="1">
      <alignment horizontal="left"/>
    </xf>
    <xf numFmtId="0" fontId="0" fillId="0" borderId="45" xfId="0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9" fillId="0" borderId="26" xfId="0" applyFont="1" applyBorder="1" applyAlignment="1">
      <alignment horizontal="right" vertical="center"/>
    </xf>
    <xf numFmtId="6" fontId="12" fillId="6" borderId="15" xfId="1" applyNumberFormat="1" applyFont="1" applyFill="1" applyBorder="1" applyAlignment="1" applyProtection="1">
      <alignment horizontal="right"/>
      <protection locked="0"/>
    </xf>
    <xf numFmtId="6" fontId="12" fillId="3" borderId="11" xfId="1" applyNumberFormat="1" applyFont="1" applyFill="1" applyBorder="1" applyAlignment="1" applyProtection="1">
      <alignment horizontal="right"/>
      <protection locked="0"/>
    </xf>
    <xf numFmtId="0" fontId="25" fillId="0" borderId="33" xfId="0" applyFont="1" applyBorder="1"/>
    <xf numFmtId="0" fontId="8" fillId="0" borderId="33" xfId="0" applyFont="1" applyBorder="1" applyAlignment="1">
      <alignment horizontal="right"/>
    </xf>
    <xf numFmtId="0" fontId="0" fillId="7" borderId="20" xfId="0" applyFill="1" applyBorder="1"/>
    <xf numFmtId="165" fontId="0" fillId="7" borderId="40" xfId="0" applyNumberFormat="1" applyFill="1" applyBorder="1" applyAlignment="1" applyProtection="1">
      <alignment horizontal="center"/>
      <protection locked="0"/>
    </xf>
    <xf numFmtId="0" fontId="10" fillId="7" borderId="20" xfId="0" applyFont="1" applyFill="1" applyBorder="1" applyAlignment="1">
      <alignment horizontal="left"/>
    </xf>
    <xf numFmtId="0" fontId="0" fillId="7" borderId="47" xfId="0" applyFill="1" applyBorder="1"/>
    <xf numFmtId="0" fontId="8" fillId="7" borderId="19" xfId="0" applyFont="1" applyFill="1" applyBorder="1"/>
    <xf numFmtId="8" fontId="12" fillId="0" borderId="3" xfId="1" applyFont="1" applyBorder="1" applyAlignment="1">
      <alignment horizontal="right"/>
    </xf>
    <xf numFmtId="2" fontId="0" fillId="11" borderId="11" xfId="0" applyNumberFormat="1" applyFill="1" applyBorder="1" applyAlignment="1">
      <alignment horizontal="center"/>
    </xf>
    <xf numFmtId="3" fontId="0" fillId="12" borderId="14" xfId="0" applyNumberFormat="1" applyFill="1" applyBorder="1" applyAlignment="1" applyProtection="1">
      <alignment horizontal="center"/>
      <protection locked="0"/>
    </xf>
    <xf numFmtId="0" fontId="3" fillId="0" borderId="0" xfId="0" applyFont="1"/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8" fillId="0" borderId="0" xfId="0" applyFont="1" applyBorder="1"/>
    <xf numFmtId="165" fontId="0" fillId="14" borderId="16" xfId="0" applyNumberFormat="1" applyFill="1" applyBorder="1" applyAlignment="1" applyProtection="1">
      <alignment horizontal="center"/>
      <protection locked="0"/>
    </xf>
    <xf numFmtId="5" fontId="9" fillId="14" borderId="46" xfId="0" applyNumberFormat="1" applyFon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28" fillId="0" borderId="0" xfId="0" applyFont="1"/>
    <xf numFmtId="0" fontId="0" fillId="0" borderId="0" xfId="0" applyFont="1"/>
    <xf numFmtId="0" fontId="29" fillId="0" borderId="0" xfId="0" applyFont="1"/>
    <xf numFmtId="0" fontId="31" fillId="0" borderId="0" xfId="0" applyFont="1"/>
    <xf numFmtId="0" fontId="32" fillId="0" borderId="0" xfId="2" applyFont="1" applyAlignment="1" applyProtection="1"/>
    <xf numFmtId="0" fontId="4" fillId="0" borderId="0" xfId="0" applyFont="1" applyAlignment="1">
      <alignment horizontal="left"/>
    </xf>
    <xf numFmtId="0" fontId="0" fillId="0" borderId="11" xfId="0" applyFont="1" applyBorder="1"/>
    <xf numFmtId="169" fontId="0" fillId="3" borderId="14" xfId="7" applyNumberFormat="1" applyFont="1" applyFill="1" applyBorder="1" applyAlignment="1" applyProtection="1">
      <alignment horizontal="left" indent="3"/>
      <protection locked="0"/>
    </xf>
    <xf numFmtId="168" fontId="0" fillId="3" borderId="14" xfId="0" applyNumberFormat="1" applyFill="1" applyBorder="1" applyAlignment="1" applyProtection="1">
      <alignment horizontal="center"/>
      <protection locked="0"/>
    </xf>
    <xf numFmtId="0" fontId="3" fillId="0" borderId="34" xfId="0" applyFont="1" applyBorder="1" applyAlignment="1">
      <alignment horizontal="center" vertical="center" wrapText="1"/>
    </xf>
    <xf numFmtId="6" fontId="12" fillId="13" borderId="55" xfId="1" applyNumberFormat="1" applyFont="1" applyFill="1" applyBorder="1" applyAlignment="1">
      <alignment horizontal="right"/>
    </xf>
    <xf numFmtId="4" fontId="0" fillId="3" borderId="11" xfId="0" applyNumberFormat="1" applyFill="1" applyBorder="1" applyAlignment="1" applyProtection="1">
      <alignment horizontal="center"/>
      <protection locked="0"/>
    </xf>
    <xf numFmtId="3" fontId="0" fillId="12" borderId="11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70" fontId="0" fillId="3" borderId="14" xfId="0" applyNumberFormat="1" applyFill="1" applyBorder="1" applyAlignment="1" applyProtection="1">
      <alignment horizontal="center"/>
      <protection locked="0"/>
    </xf>
    <xf numFmtId="168" fontId="0" fillId="3" borderId="11" xfId="0" applyNumberFormat="1" applyFill="1" applyBorder="1" applyAlignment="1" applyProtection="1">
      <alignment horizontal="center"/>
      <protection locked="0"/>
    </xf>
    <xf numFmtId="168" fontId="0" fillId="3" borderId="14" xfId="0" applyNumberFormat="1" applyFill="1" applyBorder="1" applyAlignment="1" applyProtection="1">
      <alignment horizontal="left" indent="2"/>
      <protection locked="0"/>
    </xf>
    <xf numFmtId="0" fontId="0" fillId="12" borderId="31" xfId="0" applyFill="1" applyBorder="1" applyAlignment="1" applyProtection="1">
      <alignment horizontal="center"/>
      <protection locked="0"/>
    </xf>
    <xf numFmtId="0" fontId="35" fillId="0" borderId="0" xfId="0" applyFont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0" fillId="0" borderId="0" xfId="0" applyNumberFormat="1"/>
    <xf numFmtId="0" fontId="0" fillId="0" borderId="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5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9" borderId="54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56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31" xfId="0" applyBorder="1"/>
    <xf numFmtId="0" fontId="28" fillId="0" borderId="17" xfId="0" applyFont="1" applyBorder="1"/>
    <xf numFmtId="0" fontId="0" fillId="0" borderId="5" xfId="0" applyFont="1" applyBorder="1" applyAlignment="1">
      <alignment horizontal="left" vertical="center" wrapText="1"/>
    </xf>
    <xf numFmtId="0" fontId="0" fillId="0" borderId="14" xfId="0" applyBorder="1"/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0" fillId="12" borderId="11" xfId="0" applyFill="1" applyBorder="1" applyAlignment="1" applyProtection="1">
      <alignment horizontal="center"/>
      <protection locked="0"/>
    </xf>
    <xf numFmtId="171" fontId="0" fillId="8" borderId="53" xfId="0" applyNumberFormat="1" applyFill="1" applyBorder="1" applyAlignment="1">
      <alignment horizontal="center" vertical="center"/>
    </xf>
    <xf numFmtId="171" fontId="0" fillId="8" borderId="39" xfId="0" applyNumberFormat="1" applyFill="1" applyBorder="1" applyAlignment="1">
      <alignment horizontal="center" vertical="center"/>
    </xf>
    <xf numFmtId="171" fontId="0" fillId="8" borderId="23" xfId="0" applyNumberFormat="1" applyFill="1" applyBorder="1" applyAlignment="1">
      <alignment horizontal="center" vertical="center"/>
    </xf>
    <xf numFmtId="171" fontId="0" fillId="8" borderId="25" xfId="0" applyNumberFormat="1" applyFill="1" applyBorder="1" applyAlignment="1">
      <alignment horizontal="center" vertical="center"/>
    </xf>
    <xf numFmtId="171" fontId="0" fillId="8" borderId="26" xfId="0" applyNumberFormat="1" applyFill="1" applyBorder="1" applyAlignment="1">
      <alignment horizontal="center" vertical="center"/>
    </xf>
    <xf numFmtId="171" fontId="0" fillId="8" borderId="54" xfId="0" applyNumberFormat="1" applyFill="1" applyBorder="1" applyAlignment="1">
      <alignment horizontal="center" vertical="center"/>
    </xf>
    <xf numFmtId="171" fontId="0" fillId="8" borderId="45" xfId="0" applyNumberFormat="1" applyFill="1" applyBorder="1" applyAlignment="1">
      <alignment horizontal="center" vertical="center"/>
    </xf>
    <xf numFmtId="171" fontId="0" fillId="8" borderId="29" xfId="0" applyNumberFormat="1" applyFill="1" applyBorder="1" applyAlignment="1">
      <alignment horizontal="center" vertical="center"/>
    </xf>
    <xf numFmtId="171" fontId="0" fillId="8" borderId="50" xfId="0" applyNumberFormat="1" applyFill="1" applyBorder="1" applyAlignment="1">
      <alignment horizontal="center" vertical="center"/>
    </xf>
    <xf numFmtId="171" fontId="0" fillId="8" borderId="57" xfId="0" applyNumberFormat="1" applyFill="1" applyBorder="1" applyAlignment="1">
      <alignment horizontal="center" vertical="center"/>
    </xf>
    <xf numFmtId="171" fontId="0" fillId="8" borderId="55" xfId="0" applyNumberFormat="1" applyFill="1" applyBorder="1" applyAlignment="1">
      <alignment horizontal="center" vertical="center"/>
    </xf>
    <xf numFmtId="171" fontId="0" fillId="8" borderId="58" xfId="0" applyNumberFormat="1" applyFill="1" applyBorder="1" applyAlignment="1">
      <alignment horizontal="center" vertical="center"/>
    </xf>
    <xf numFmtId="171" fontId="0" fillId="9" borderId="53" xfId="0" applyNumberFormat="1" applyFill="1" applyBorder="1" applyAlignment="1">
      <alignment horizontal="center" vertical="center"/>
    </xf>
    <xf numFmtId="171" fontId="0" fillId="9" borderId="39" xfId="0" applyNumberFormat="1" applyFill="1" applyBorder="1" applyAlignment="1">
      <alignment horizontal="center" vertical="center"/>
    </xf>
    <xf numFmtId="171" fontId="0" fillId="9" borderId="23" xfId="0" applyNumberFormat="1" applyFill="1" applyBorder="1" applyAlignment="1">
      <alignment horizontal="center" vertical="center"/>
    </xf>
    <xf numFmtId="171" fontId="0" fillId="9" borderId="45" xfId="0" applyNumberFormat="1" applyFill="1" applyBorder="1" applyAlignment="1">
      <alignment horizontal="center" vertical="center"/>
    </xf>
    <xf numFmtId="171" fontId="0" fillId="9" borderId="29" xfId="0" applyNumberFormat="1" applyFill="1" applyBorder="1" applyAlignment="1">
      <alignment horizontal="center" vertical="center"/>
    </xf>
    <xf numFmtId="171" fontId="0" fillId="9" borderId="50" xfId="0" applyNumberFormat="1" applyFill="1" applyBorder="1" applyAlignment="1">
      <alignment horizontal="center" vertical="center"/>
    </xf>
    <xf numFmtId="170" fontId="0" fillId="6" borderId="14" xfId="0" applyNumberFormat="1" applyFill="1" applyBorder="1" applyAlignment="1" applyProtection="1">
      <alignment horizontal="center"/>
      <protection locked="0"/>
    </xf>
    <xf numFmtId="3" fontId="0" fillId="5" borderId="14" xfId="0" applyNumberFormat="1" applyFill="1" applyBorder="1" applyAlignment="1" applyProtection="1">
      <alignment horizontal="center"/>
    </xf>
    <xf numFmtId="3" fontId="0" fillId="5" borderId="11" xfId="0" applyNumberFormat="1" applyFill="1" applyBorder="1" applyAlignment="1" applyProtection="1">
      <alignment horizontal="center"/>
    </xf>
    <xf numFmtId="3" fontId="0" fillId="5" borderId="36" xfId="0" applyNumberFormat="1" applyFill="1" applyBorder="1" applyAlignment="1" applyProtection="1">
      <alignment horizontal="center"/>
    </xf>
    <xf numFmtId="6" fontId="0" fillId="5" borderId="32" xfId="1" applyNumberFormat="1" applyFont="1" applyFill="1" applyBorder="1" applyAlignment="1" applyProtection="1">
      <alignment horizontal="right"/>
    </xf>
    <xf numFmtId="3" fontId="0" fillId="0" borderId="14" xfId="0" applyNumberFormat="1" applyFill="1" applyBorder="1" applyAlignment="1" applyProtection="1">
      <alignment horizontal="center"/>
    </xf>
    <xf numFmtId="3" fontId="0" fillId="0" borderId="11" xfId="0" applyNumberFormat="1" applyFill="1" applyBorder="1" applyAlignment="1" applyProtection="1">
      <alignment horizontal="center"/>
    </xf>
    <xf numFmtId="3" fontId="0" fillId="0" borderId="36" xfId="0" applyNumberFormat="1" applyFill="1" applyBorder="1" applyAlignment="1" applyProtection="1">
      <alignment horizontal="center"/>
    </xf>
    <xf numFmtId="6" fontId="0" fillId="2" borderId="32" xfId="1" applyNumberFormat="1" applyFont="1" applyFill="1" applyBorder="1" applyAlignment="1" applyProtection="1">
      <alignment horizontal="right"/>
    </xf>
    <xf numFmtId="6" fontId="0" fillId="2" borderId="42" xfId="1" applyNumberFormat="1" applyFont="1" applyFill="1" applyBorder="1" applyAlignment="1" applyProtection="1">
      <alignment horizontal="right"/>
    </xf>
    <xf numFmtId="1" fontId="0" fillId="6" borderId="31" xfId="0" applyNumberFormat="1" applyFill="1" applyBorder="1" applyAlignment="1" applyProtection="1">
      <alignment horizontal="center"/>
      <protection locked="0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0" xfId="0" applyAlignment="1">
      <alignment horizontal="center"/>
    </xf>
    <xf numFmtId="0" fontId="18" fillId="4" borderId="2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7" borderId="47" xfId="0" applyFont="1" applyFill="1" applyBorder="1" applyAlignment="1">
      <alignment horizontal="center"/>
    </xf>
    <xf numFmtId="0" fontId="7" fillId="7" borderId="4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2" borderId="11" xfId="0" applyNumberFormat="1" applyFill="1" applyBorder="1" applyAlignment="1" applyProtection="1">
      <alignment horizontal="center"/>
    </xf>
    <xf numFmtId="2" fontId="0" fillId="11" borderId="11" xfId="0" applyNumberFormat="1" applyFill="1" applyBorder="1" applyAlignment="1" applyProtection="1">
      <alignment horizontal="center"/>
    </xf>
    <xf numFmtId="5" fontId="15" fillId="2" borderId="11" xfId="0" applyNumberFormat="1" applyFont="1" applyFill="1" applyBorder="1" applyAlignment="1" applyProtection="1">
      <alignment horizontal="center"/>
    </xf>
    <xf numFmtId="5" fontId="3" fillId="2" borderId="29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Continuous"/>
    </xf>
    <xf numFmtId="0" fontId="3" fillId="0" borderId="66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0" fillId="0" borderId="67" xfId="0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26" xfId="0" applyFont="1" applyBorder="1"/>
    <xf numFmtId="0" fontId="0" fillId="0" borderId="7" xfId="0" applyBorder="1"/>
    <xf numFmtId="0" fontId="18" fillId="4" borderId="19" xfId="0" applyFont="1" applyFill="1" applyBorder="1" applyAlignment="1">
      <alignment horizontal="left"/>
    </xf>
    <xf numFmtId="0" fontId="18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/>
    </xf>
    <xf numFmtId="0" fontId="21" fillId="0" borderId="51" xfId="0" applyFont="1" applyFill="1" applyBorder="1" applyAlignment="1">
      <alignment horizontal="left" wrapText="1"/>
    </xf>
    <xf numFmtId="0" fontId="21" fillId="0" borderId="49" xfId="0" applyFont="1" applyFill="1" applyBorder="1" applyAlignment="1">
      <alignment horizontal="left" wrapText="1"/>
    </xf>
    <xf numFmtId="0" fontId="21" fillId="0" borderId="43" xfId="0" applyFont="1" applyFill="1" applyBorder="1" applyAlignment="1">
      <alignment horizontal="left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8" fillId="4" borderId="36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55" xfId="0" applyBorder="1" applyAlignment="1">
      <alignment horizontal="left"/>
    </xf>
    <xf numFmtId="0" fontId="28" fillId="10" borderId="22" xfId="0" applyFont="1" applyFill="1" applyBorder="1" applyAlignment="1">
      <alignment horizontal="center"/>
    </xf>
    <xf numFmtId="0" fontId="28" fillId="10" borderId="8" xfId="0" applyFont="1" applyFill="1" applyBorder="1" applyAlignment="1">
      <alignment horizontal="center"/>
    </xf>
    <xf numFmtId="0" fontId="28" fillId="10" borderId="59" xfId="0" applyFont="1" applyFill="1" applyBorder="1" applyAlignment="1">
      <alignment horizontal="center"/>
    </xf>
    <xf numFmtId="0" fontId="28" fillId="10" borderId="51" xfId="0" applyFont="1" applyFill="1" applyBorder="1" applyAlignment="1">
      <alignment horizontal="center"/>
    </xf>
    <xf numFmtId="0" fontId="28" fillId="10" borderId="49" xfId="0" applyFont="1" applyFill="1" applyBorder="1" applyAlignment="1">
      <alignment horizontal="center"/>
    </xf>
    <xf numFmtId="0" fontId="28" fillId="10" borderId="43" xfId="0" applyFont="1" applyFill="1" applyBorder="1" applyAlignment="1">
      <alignment horizontal="center"/>
    </xf>
    <xf numFmtId="0" fontId="28" fillId="8" borderId="53" xfId="0" applyFont="1" applyFill="1" applyBorder="1" applyAlignment="1">
      <alignment horizontal="center"/>
    </xf>
    <xf numFmtId="0" fontId="28" fillId="8" borderId="39" xfId="0" applyFont="1" applyFill="1" applyBorder="1" applyAlignment="1">
      <alignment horizontal="center"/>
    </xf>
    <xf numFmtId="0" fontId="28" fillId="8" borderId="23" xfId="0" applyFont="1" applyFill="1" applyBorder="1" applyAlignment="1">
      <alignment horizontal="center"/>
    </xf>
    <xf numFmtId="0" fontId="28" fillId="9" borderId="53" xfId="0" applyFont="1" applyFill="1" applyBorder="1" applyAlignment="1">
      <alignment horizontal="center"/>
    </xf>
    <xf numFmtId="0" fontId="28" fillId="9" borderId="39" xfId="0" applyFont="1" applyFill="1" applyBorder="1" applyAlignment="1">
      <alignment horizontal="center"/>
    </xf>
    <xf numFmtId="0" fontId="28" fillId="9" borderId="23" xfId="0" applyFont="1" applyFill="1" applyBorder="1" applyAlignment="1">
      <alignment horizontal="center"/>
    </xf>
    <xf numFmtId="0" fontId="28" fillId="10" borderId="52" xfId="0" applyFont="1" applyFill="1" applyBorder="1" applyAlignment="1">
      <alignment horizontal="center" wrapText="1"/>
    </xf>
    <xf numFmtId="0" fontId="28" fillId="10" borderId="16" xfId="0" applyFont="1" applyFill="1" applyBorder="1" applyAlignment="1">
      <alignment horizontal="center" wrapText="1"/>
    </xf>
    <xf numFmtId="0" fontId="28" fillId="10" borderId="65" xfId="0" applyFont="1" applyFill="1" applyBorder="1" applyAlignment="1">
      <alignment horizontal="center" wrapText="1"/>
    </xf>
    <xf numFmtId="0" fontId="28" fillId="10" borderId="26" xfId="0" applyFont="1" applyFill="1" applyBorder="1" applyAlignment="1">
      <alignment horizontal="center"/>
    </xf>
    <xf numFmtId="0" fontId="28" fillId="10" borderId="7" xfId="0" applyFont="1" applyFill="1" applyBorder="1" applyAlignment="1">
      <alignment horizontal="center"/>
    </xf>
    <xf numFmtId="0" fontId="28" fillId="10" borderId="55" xfId="0" applyFont="1" applyFill="1" applyBorder="1" applyAlignment="1">
      <alignment horizontal="center"/>
    </xf>
    <xf numFmtId="0" fontId="28" fillId="10" borderId="25" xfId="0" applyFont="1" applyFill="1" applyBorder="1" applyAlignment="1">
      <alignment horizontal="center"/>
    </xf>
    <xf numFmtId="0" fontId="28" fillId="10" borderId="60" xfId="0" applyFont="1" applyFill="1" applyBorder="1" applyAlignment="1">
      <alignment horizontal="center"/>
    </xf>
    <xf numFmtId="0" fontId="28" fillId="10" borderId="57" xfId="0" applyFont="1" applyFill="1" applyBorder="1" applyAlignment="1">
      <alignment horizontal="center"/>
    </xf>
    <xf numFmtId="164" fontId="0" fillId="15" borderId="63" xfId="0" applyNumberFormat="1" applyFill="1" applyBorder="1" applyAlignment="1">
      <alignment horizontal="center" vertical="center"/>
    </xf>
    <xf numFmtId="164" fontId="0" fillId="15" borderId="56" xfId="0" applyNumberFormat="1" applyFill="1" applyBorder="1" applyAlignment="1">
      <alignment horizontal="center" vertical="center"/>
    </xf>
    <xf numFmtId="164" fontId="0" fillId="15" borderId="64" xfId="0" applyNumberFormat="1" applyFill="1" applyBorder="1" applyAlignment="1">
      <alignment horizontal="center" vertical="center"/>
    </xf>
    <xf numFmtId="164" fontId="0" fillId="15" borderId="62" xfId="0" applyNumberFormat="1" applyFill="1" applyBorder="1" applyAlignment="1">
      <alignment horizontal="center" vertical="center"/>
    </xf>
    <xf numFmtId="164" fontId="0" fillId="15" borderId="49" xfId="0" applyNumberFormat="1" applyFill="1" applyBorder="1" applyAlignment="1">
      <alignment horizontal="center" vertical="center"/>
    </xf>
    <xf numFmtId="164" fontId="0" fillId="15" borderId="44" xfId="0" applyNumberFormat="1" applyFill="1" applyBorder="1" applyAlignment="1">
      <alignment horizontal="center" vertical="center"/>
    </xf>
    <xf numFmtId="0" fontId="28" fillId="0" borderId="61" xfId="0" applyFont="1" applyBorder="1" applyAlignment="1">
      <alignment horizontal="left"/>
    </xf>
    <xf numFmtId="0" fontId="28" fillId="0" borderId="60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28" fillId="0" borderId="57" xfId="0" applyFont="1" applyBorder="1" applyAlignment="1">
      <alignment horizontal="left"/>
    </xf>
    <xf numFmtId="164" fontId="0" fillId="15" borderId="22" xfId="0" applyNumberFormat="1" applyFill="1" applyBorder="1" applyAlignment="1">
      <alignment horizontal="center" vertical="center"/>
    </xf>
    <xf numFmtId="164" fontId="0" fillId="15" borderId="8" xfId="0" applyNumberFormat="1" applyFill="1" applyBorder="1" applyAlignment="1">
      <alignment horizontal="center" vertical="center"/>
    </xf>
    <xf numFmtId="164" fontId="0" fillId="15" borderId="9" xfId="0" applyNumberFormat="1" applyFill="1" applyBorder="1" applyAlignment="1">
      <alignment horizontal="center" vertical="center"/>
    </xf>
  </cellXfs>
  <cellStyles count="10">
    <cellStyle name="Comma" xfId="7" builtinId="3"/>
    <cellStyle name="Currency" xfId="1" builtinId="4"/>
    <cellStyle name="Currency 2" xfId="9" xr:uid="{325D7EF9-0A4C-4B7E-9143-820B8396B883}"/>
    <cellStyle name="Hyperlink" xfId="2" builtinId="8"/>
    <cellStyle name="Hyperlink 2" xfId="4" xr:uid="{00000000-0005-0000-0000-000002000000}"/>
    <cellStyle name="Hyperlink 3" xfId="5" xr:uid="{00000000-0005-0000-0000-000003000000}"/>
    <cellStyle name="Normal" xfId="0" builtinId="0"/>
    <cellStyle name="Normal 2" xfId="3" xr:uid="{00000000-0005-0000-0000-000005000000}"/>
    <cellStyle name="Normal 3" xfId="6" xr:uid="{2224A0EF-CA69-42AE-948A-A677C0A8CCA6}"/>
    <cellStyle name="Normal 4" xfId="8" xr:uid="{171C2071-1E3F-44E6-88F2-14CD8DA1E06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DAEEF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7</xdr:row>
      <xdr:rowOff>76200</xdr:rowOff>
    </xdr:from>
    <xdr:to>
      <xdr:col>3</xdr:col>
      <xdr:colOff>1504168</xdr:colOff>
      <xdr:row>53</xdr:row>
      <xdr:rowOff>122888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D1087B-CBEA-40E4-ABCC-CB6735AA9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466850"/>
          <a:ext cx="6257143" cy="7495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neward\AppData\Local\Microsoft\Windows\Temporary%20Internet%20Files\Content.Outlook\7Q6U2NWA\Trip%20Reduction%20FYE%2015.xlt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neward\AppData\Local\Microsoft\Windows\Temporary%20Internet%20Files\Content.Outlook\7Q6U2NWA\Emission%20Factors%20FYE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neward\AppData\Local\Microsoft\Windows\Temporary%20Internet%20Files\Content.Outlook\7Q6U2NWA\Arterial%20Management%20FYE%2015.xlt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neward\AppData\Local\Microsoft\Windows\Temporary%20Internet%20Files\Content.Outlook\7Q6U2NWA\Heavy-Duty%20Vehicle%20FYE%2015.xlt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en'l Info"/>
      <sheetName val="Calcs"/>
      <sheetName val="Notes &amp; Assumptions"/>
      <sheetName val="Emission Factors"/>
    </sheetNames>
    <sheetDataSet>
      <sheetData sheetId="0" refreshError="1"/>
      <sheetData sheetId="1" refreshError="1"/>
      <sheetData sheetId="2">
        <row r="2">
          <cell r="K2">
            <v>1</v>
          </cell>
        </row>
      </sheetData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-LDV"/>
      <sheetName val="EF - HDV"/>
      <sheetName val="EF-Arterial Mgt"/>
      <sheetName val="EF-Trip Reduction"/>
    </sheetNames>
    <sheetDataSet>
      <sheetData sheetId="0"/>
      <sheetData sheetId="1"/>
      <sheetData sheetId="2"/>
      <sheetData sheetId="3">
        <row r="40">
          <cell r="C40">
            <v>17.496000000000002</v>
          </cell>
        </row>
        <row r="41">
          <cell r="C41">
            <v>4.0187999999999988</v>
          </cell>
        </row>
        <row r="48">
          <cell r="C48">
            <v>4.6399999999999997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en'l Info"/>
      <sheetName val="Calcs"/>
      <sheetName val="Notes &amp; Assumptions"/>
      <sheetName val="Emission Factors"/>
    </sheetNames>
    <sheetDataSet>
      <sheetData sheetId="0" refreshError="1"/>
      <sheetData sheetId="1" refreshError="1"/>
      <sheetData sheetId="2">
        <row r="12">
          <cell r="C12">
            <v>0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en'l Info"/>
      <sheetName val="Calcs"/>
      <sheetName val="Notes &amp; Assumptions"/>
      <sheetName val="Emission Factors"/>
    </sheetNames>
    <sheetDataSet>
      <sheetData sheetId="0" refreshError="1"/>
      <sheetData sheetId="1" refreshError="1"/>
      <sheetData sheetId="2">
        <row r="6">
          <cell r="K6">
            <v>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aqmd.gov/tfca4p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7"/>
  <sheetViews>
    <sheetView topLeftCell="A31" workbookViewId="0">
      <selection activeCell="D60" sqref="D60"/>
    </sheetView>
  </sheetViews>
  <sheetFormatPr defaultColWidth="8.5703125" defaultRowHeight="12.75" x14ac:dyDescent="0.2"/>
  <cols>
    <col min="2" max="2" width="10.28515625" customWidth="1"/>
    <col min="3" max="3" width="56.140625" customWidth="1"/>
    <col min="4" max="4" width="87.85546875" bestFit="1" customWidth="1"/>
  </cols>
  <sheetData>
    <row r="1" spans="1:1" ht="23.25" x14ac:dyDescent="0.35">
      <c r="A1" s="37" t="s">
        <v>23</v>
      </c>
    </row>
    <row r="2" spans="1:1" ht="20.25" x14ac:dyDescent="0.3">
      <c r="A2" s="93" t="s">
        <v>110</v>
      </c>
    </row>
    <row r="3" spans="1:1" x14ac:dyDescent="0.2">
      <c r="A3" s="96" t="s">
        <v>111</v>
      </c>
    </row>
    <row r="5" spans="1:1" ht="15" x14ac:dyDescent="0.25">
      <c r="A5" s="120" t="s">
        <v>114</v>
      </c>
    </row>
    <row r="6" spans="1:1" x14ac:dyDescent="0.2">
      <c r="A6" s="121" t="s">
        <v>80</v>
      </c>
    </row>
    <row r="56" spans="2:4" x14ac:dyDescent="0.2">
      <c r="B56" s="160" t="s">
        <v>134</v>
      </c>
      <c r="C56" s="151" t="s">
        <v>137</v>
      </c>
      <c r="D56" s="154" t="s">
        <v>138</v>
      </c>
    </row>
    <row r="57" spans="2:4" x14ac:dyDescent="0.2">
      <c r="B57" s="150" t="s">
        <v>39</v>
      </c>
      <c r="C57" s="155" t="s">
        <v>25</v>
      </c>
      <c r="D57" s="156" t="s">
        <v>139</v>
      </c>
    </row>
    <row r="58" spans="2:4" x14ac:dyDescent="0.2">
      <c r="B58" s="150" t="s">
        <v>40</v>
      </c>
      <c r="C58" s="155" t="s">
        <v>119</v>
      </c>
      <c r="D58" s="156" t="s">
        <v>140</v>
      </c>
    </row>
    <row r="59" spans="2:4" x14ac:dyDescent="0.2">
      <c r="B59" s="150" t="s">
        <v>58</v>
      </c>
      <c r="C59" s="155" t="s">
        <v>26</v>
      </c>
      <c r="D59" s="156" t="s">
        <v>141</v>
      </c>
    </row>
    <row r="60" spans="2:4" x14ac:dyDescent="0.2">
      <c r="B60" s="150" t="s">
        <v>48</v>
      </c>
      <c r="C60" s="157" t="s">
        <v>98</v>
      </c>
      <c r="D60" s="156" t="s">
        <v>154</v>
      </c>
    </row>
    <row r="61" spans="2:4" x14ac:dyDescent="0.2">
      <c r="B61" s="150" t="s">
        <v>41</v>
      </c>
      <c r="C61" s="155" t="s">
        <v>99</v>
      </c>
      <c r="D61" s="156" t="s">
        <v>142</v>
      </c>
    </row>
    <row r="62" spans="2:4" x14ac:dyDescent="0.2">
      <c r="B62" s="150" t="s">
        <v>62</v>
      </c>
      <c r="C62" s="155" t="s">
        <v>61</v>
      </c>
      <c r="D62" s="156" t="s">
        <v>143</v>
      </c>
    </row>
    <row r="63" spans="2:4" x14ac:dyDescent="0.2">
      <c r="B63" s="150" t="s">
        <v>63</v>
      </c>
      <c r="C63" s="155" t="s">
        <v>128</v>
      </c>
      <c r="D63" s="156" t="s">
        <v>147</v>
      </c>
    </row>
    <row r="64" spans="2:4" ht="25.5" x14ac:dyDescent="0.2">
      <c r="B64" s="159" t="s">
        <v>148</v>
      </c>
      <c r="C64" s="158" t="s">
        <v>135</v>
      </c>
      <c r="D64" s="212" t="s">
        <v>145</v>
      </c>
    </row>
    <row r="65" spans="2:4" ht="25.5" x14ac:dyDescent="0.2">
      <c r="B65" s="159" t="s">
        <v>149</v>
      </c>
      <c r="C65" s="152" t="s">
        <v>146</v>
      </c>
      <c r="D65" s="212" t="s">
        <v>152</v>
      </c>
    </row>
    <row r="66" spans="2:4" x14ac:dyDescent="0.2">
      <c r="B66" s="159" t="s">
        <v>150</v>
      </c>
      <c r="C66" s="152" t="s">
        <v>34</v>
      </c>
      <c r="D66" s="153" t="s">
        <v>144</v>
      </c>
    </row>
    <row r="67" spans="2:4" x14ac:dyDescent="0.2">
      <c r="B67" s="210" t="s">
        <v>151</v>
      </c>
      <c r="C67" s="158" t="s">
        <v>21</v>
      </c>
      <c r="D67" s="156" t="s">
        <v>144</v>
      </c>
    </row>
  </sheetData>
  <phoneticPr fontId="20" type="noConversion"/>
  <hyperlinks>
    <hyperlink ref="A6" r:id="rId1" xr:uid="{00000000-0004-0000-0000-000000000000}"/>
  </hyperlinks>
  <pageMargins left="0.75" right="0.75" top="1" bottom="1" header="0.5" footer="0.5"/>
  <pageSetup scale="87" orientation="portrait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95"/>
  <sheetViews>
    <sheetView zoomScaleNormal="100" workbookViewId="0">
      <selection activeCell="E15" sqref="E15"/>
    </sheetView>
  </sheetViews>
  <sheetFormatPr defaultColWidth="8.5703125" defaultRowHeight="12.75" x14ac:dyDescent="0.2"/>
  <cols>
    <col min="1" max="1" width="31.5703125" customWidth="1"/>
    <col min="2" max="2" width="57.42578125" customWidth="1"/>
    <col min="3" max="3" width="17.85546875" bestFit="1" customWidth="1"/>
    <col min="4" max="4" width="17.5703125" customWidth="1"/>
    <col min="5" max="5" width="13.42578125" customWidth="1"/>
    <col min="6" max="6" width="17.42578125" customWidth="1"/>
    <col min="7" max="7" width="12.42578125" customWidth="1"/>
    <col min="8" max="8" width="8.140625" customWidth="1"/>
    <col min="9" max="10" width="8.5703125" customWidth="1"/>
    <col min="11" max="11" width="9.5703125" customWidth="1"/>
    <col min="12" max="12" width="8.5703125" bestFit="1" customWidth="1"/>
    <col min="13" max="13" width="7" customWidth="1"/>
    <col min="14" max="14" width="9.5703125" customWidth="1"/>
    <col min="15" max="15" width="10.42578125" bestFit="1" customWidth="1"/>
    <col min="16" max="16" width="9.85546875" customWidth="1"/>
    <col min="17" max="17" width="13.85546875" customWidth="1"/>
    <col min="18" max="18" width="9.42578125" customWidth="1"/>
    <col min="19" max="19" width="10" customWidth="1"/>
    <col min="20" max="20" width="12.5703125" bestFit="1" customWidth="1"/>
  </cols>
  <sheetData>
    <row r="1" spans="1:14" ht="23.25" x14ac:dyDescent="0.35">
      <c r="A1" s="37" t="s">
        <v>23</v>
      </c>
    </row>
    <row r="2" spans="1:14" ht="20.25" x14ac:dyDescent="0.3">
      <c r="A2" s="93" t="s">
        <v>110</v>
      </c>
    </row>
    <row r="3" spans="1:14" x14ac:dyDescent="0.2">
      <c r="A3" s="96" t="s">
        <v>111</v>
      </c>
    </row>
    <row r="4" spans="1:14" ht="18" customHeight="1" x14ac:dyDescent="0.2">
      <c r="A4" s="40"/>
      <c r="B4" s="3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 x14ac:dyDescent="0.2">
      <c r="A5" s="36" t="s">
        <v>18</v>
      </c>
      <c r="B5" s="4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" customHeight="1" x14ac:dyDescent="0.2">
      <c r="A6" s="42"/>
      <c r="B6" s="3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 x14ac:dyDescent="0.2">
      <c r="A7" s="97" t="s">
        <v>113</v>
      </c>
      <c r="B7" s="4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 x14ac:dyDescent="0.2">
      <c r="A8" s="38" t="s">
        <v>0</v>
      </c>
      <c r="B8" s="4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 x14ac:dyDescent="0.2">
      <c r="A9" s="38" t="s">
        <v>7</v>
      </c>
      <c r="B9" s="43"/>
      <c r="C9" s="35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" customHeight="1" x14ac:dyDescent="0.2">
      <c r="A10" s="38" t="s">
        <v>75</v>
      </c>
      <c r="B10" s="43"/>
      <c r="C10" s="9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" customHeight="1" x14ac:dyDescent="0.2">
      <c r="A11" s="44" t="s">
        <v>9</v>
      </c>
      <c r="B11" s="4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" customHeight="1" x14ac:dyDescent="0.2">
      <c r="A12" s="45" t="s">
        <v>17</v>
      </c>
      <c r="B12" s="4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8" customHeight="1" x14ac:dyDescent="0.2">
      <c r="A13" s="46" t="s">
        <v>4</v>
      </c>
      <c r="B13" s="4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8" customHeight="1" x14ac:dyDescent="0.2">
      <c r="A14" s="48" t="s">
        <v>10</v>
      </c>
      <c r="B14" s="4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" customHeight="1" x14ac:dyDescent="0.2">
      <c r="A15" s="48" t="s">
        <v>5</v>
      </c>
      <c r="B15" s="49"/>
      <c r="C15" s="9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" customHeight="1" x14ac:dyDescent="0.2">
      <c r="A16" s="48" t="s">
        <v>1</v>
      </c>
      <c r="B16" s="49"/>
      <c r="C16" s="3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7" ht="18" customHeight="1" x14ac:dyDescent="0.2">
      <c r="A17" s="48" t="s">
        <v>11</v>
      </c>
      <c r="B17" s="49"/>
      <c r="C17" s="35"/>
      <c r="D17" s="1"/>
      <c r="E17" s="1"/>
      <c r="F17" s="35"/>
      <c r="G17" s="1"/>
      <c r="H17" s="1"/>
      <c r="I17" s="1"/>
      <c r="J17" s="1"/>
      <c r="K17" s="1"/>
      <c r="L17" s="1"/>
      <c r="M17" s="1"/>
      <c r="N17" s="1"/>
    </row>
    <row r="18" spans="1:17" ht="18" customHeight="1" x14ac:dyDescent="0.2">
      <c r="A18" s="48" t="s">
        <v>12</v>
      </c>
      <c r="B18" s="50"/>
      <c r="C18" s="35"/>
      <c r="D18" s="1"/>
      <c r="E18" s="1"/>
      <c r="F18" s="35"/>
      <c r="G18" s="1"/>
      <c r="H18" s="1"/>
      <c r="I18" s="1"/>
      <c r="J18" s="1"/>
      <c r="K18" s="1"/>
      <c r="L18" s="1"/>
      <c r="M18" s="1"/>
      <c r="N18" s="1"/>
    </row>
    <row r="19" spans="1:17" ht="18" customHeight="1" x14ac:dyDescent="0.2">
      <c r="A19" s="48" t="s">
        <v>13</v>
      </c>
      <c r="B19" s="4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7" ht="18" customHeight="1" x14ac:dyDescent="0.2">
      <c r="A20" s="48" t="s">
        <v>14</v>
      </c>
      <c r="B20" s="4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7" ht="18" customHeight="1" x14ac:dyDescent="0.2">
      <c r="A21" s="48" t="s">
        <v>15</v>
      </c>
      <c r="B21" s="49" t="s">
        <v>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7" ht="18" customHeight="1" x14ac:dyDescent="0.2">
      <c r="A22" s="51" t="s">
        <v>16</v>
      </c>
      <c r="B22" s="5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7" ht="18" customHeight="1" x14ac:dyDescent="0.2">
      <c r="A23" s="46" t="s">
        <v>19</v>
      </c>
      <c r="B23" s="53"/>
    </row>
    <row r="24" spans="1:17" ht="18" customHeight="1" x14ac:dyDescent="0.2">
      <c r="A24" s="54" t="s">
        <v>2</v>
      </c>
      <c r="B24" s="55"/>
    </row>
    <row r="25" spans="1:17" ht="18" customHeight="1" x14ac:dyDescent="0.2">
      <c r="A25" s="54" t="s">
        <v>3</v>
      </c>
      <c r="B25" s="55"/>
    </row>
    <row r="26" spans="1:17" ht="18" customHeight="1" x14ac:dyDescent="0.2">
      <c r="A26" s="56" t="s">
        <v>6</v>
      </c>
      <c r="B26" s="55"/>
    </row>
    <row r="27" spans="1:17" x14ac:dyDescent="0.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37" spans="4:5" x14ac:dyDescent="0.2">
      <c r="D37" s="18"/>
      <c r="E37" s="8"/>
    </row>
    <row r="38" spans="4:5" x14ac:dyDescent="0.2">
      <c r="D38" s="18"/>
      <c r="E38" s="8"/>
    </row>
    <row r="39" spans="4:5" x14ac:dyDescent="0.2">
      <c r="D39" s="18"/>
      <c r="E39" s="8"/>
    </row>
    <row r="40" spans="4:5" x14ac:dyDescent="0.2">
      <c r="D40" s="18"/>
      <c r="E40" s="8"/>
    </row>
    <row r="41" spans="4:5" x14ac:dyDescent="0.2">
      <c r="D41" s="18"/>
      <c r="E41" s="8"/>
    </row>
    <row r="42" spans="4:5" x14ac:dyDescent="0.2">
      <c r="D42" s="18"/>
      <c r="E42" s="8"/>
    </row>
    <row r="43" spans="4:5" x14ac:dyDescent="0.2">
      <c r="D43" s="18"/>
      <c r="E43" s="8"/>
    </row>
    <row r="44" spans="4:5" x14ac:dyDescent="0.2">
      <c r="D44" s="18"/>
      <c r="E44" s="8"/>
    </row>
    <row r="45" spans="4:5" x14ac:dyDescent="0.2">
      <c r="D45" s="18"/>
      <c r="E45" s="8"/>
    </row>
    <row r="46" spans="4:5" x14ac:dyDescent="0.2">
      <c r="D46" s="18"/>
      <c r="E46" s="8"/>
    </row>
    <row r="47" spans="4:5" x14ac:dyDescent="0.2">
      <c r="D47" s="18"/>
      <c r="E47" s="8"/>
    </row>
    <row r="48" spans="4:5" x14ac:dyDescent="0.2">
      <c r="D48" s="18"/>
      <c r="E48" s="8"/>
    </row>
    <row r="49" spans="4:5" x14ac:dyDescent="0.2">
      <c r="D49" s="18"/>
      <c r="E49" s="8"/>
    </row>
    <row r="50" spans="4:5" x14ac:dyDescent="0.2">
      <c r="D50" s="18"/>
      <c r="E50" s="8"/>
    </row>
    <row r="51" spans="4:5" x14ac:dyDescent="0.2">
      <c r="D51" s="18"/>
      <c r="E51" s="8"/>
    </row>
    <row r="52" spans="4:5" x14ac:dyDescent="0.2">
      <c r="D52" s="18"/>
    </row>
    <row r="53" spans="4:5" x14ac:dyDescent="0.2">
      <c r="D53" s="18"/>
    </row>
    <row r="54" spans="4:5" x14ac:dyDescent="0.2">
      <c r="D54" s="18"/>
    </row>
    <row r="55" spans="4:5" x14ac:dyDescent="0.2">
      <c r="D55" s="18"/>
    </row>
    <row r="56" spans="4:5" x14ac:dyDescent="0.2">
      <c r="D56" s="18"/>
    </row>
    <row r="57" spans="4:5" x14ac:dyDescent="0.2">
      <c r="D57" s="18"/>
    </row>
    <row r="58" spans="4:5" x14ac:dyDescent="0.2">
      <c r="D58" s="18"/>
    </row>
    <row r="59" spans="4:5" x14ac:dyDescent="0.2">
      <c r="D59" s="18"/>
    </row>
    <row r="60" spans="4:5" x14ac:dyDescent="0.2">
      <c r="D60" s="18"/>
    </row>
    <row r="61" spans="4:5" x14ac:dyDescent="0.2">
      <c r="D61" s="18"/>
    </row>
    <row r="62" spans="4:5" x14ac:dyDescent="0.2">
      <c r="D62" s="18"/>
    </row>
    <row r="63" spans="4:5" x14ac:dyDescent="0.2">
      <c r="D63" s="18"/>
    </row>
    <row r="64" spans="4:5" x14ac:dyDescent="0.2">
      <c r="D64" s="18"/>
    </row>
    <row r="65" spans="4:4" x14ac:dyDescent="0.2">
      <c r="D65" s="18"/>
    </row>
    <row r="66" spans="4:4" x14ac:dyDescent="0.2">
      <c r="D66" s="18"/>
    </row>
    <row r="67" spans="4:4" x14ac:dyDescent="0.2">
      <c r="D67" s="18"/>
    </row>
    <row r="68" spans="4:4" x14ac:dyDescent="0.2">
      <c r="D68" s="18"/>
    </row>
    <row r="69" spans="4:4" x14ac:dyDescent="0.2">
      <c r="D69" s="18"/>
    </row>
    <row r="70" spans="4:4" x14ac:dyDescent="0.2">
      <c r="D70" s="18"/>
    </row>
    <row r="71" spans="4:4" x14ac:dyDescent="0.2">
      <c r="D71" s="18"/>
    </row>
    <row r="72" spans="4:4" x14ac:dyDescent="0.2">
      <c r="D72" s="18"/>
    </row>
    <row r="73" spans="4:4" x14ac:dyDescent="0.2">
      <c r="D73" s="18"/>
    </row>
    <row r="74" spans="4:4" x14ac:dyDescent="0.2">
      <c r="D74" s="18"/>
    </row>
    <row r="75" spans="4:4" x14ac:dyDescent="0.2">
      <c r="D75" s="18"/>
    </row>
    <row r="76" spans="4:4" x14ac:dyDescent="0.2">
      <c r="D76" s="18"/>
    </row>
    <row r="77" spans="4:4" x14ac:dyDescent="0.2">
      <c r="D77" s="18"/>
    </row>
    <row r="78" spans="4:4" x14ac:dyDescent="0.2">
      <c r="D78" s="18"/>
    </row>
    <row r="79" spans="4:4" x14ac:dyDescent="0.2">
      <c r="D79" s="18"/>
    </row>
    <row r="80" spans="4:4" x14ac:dyDescent="0.2">
      <c r="D80" s="18"/>
    </row>
    <row r="81" spans="4:4" x14ac:dyDescent="0.2">
      <c r="D81" s="18"/>
    </row>
    <row r="82" spans="4:4" x14ac:dyDescent="0.2">
      <c r="D82" s="18"/>
    </row>
    <row r="83" spans="4:4" x14ac:dyDescent="0.2">
      <c r="D83" s="18"/>
    </row>
    <row r="84" spans="4:4" x14ac:dyDescent="0.2">
      <c r="D84" s="18"/>
    </row>
    <row r="85" spans="4:4" x14ac:dyDescent="0.2">
      <c r="D85" s="18"/>
    </row>
    <row r="86" spans="4:4" x14ac:dyDescent="0.2">
      <c r="D86" s="18"/>
    </row>
    <row r="87" spans="4:4" x14ac:dyDescent="0.2">
      <c r="D87" s="18"/>
    </row>
    <row r="88" spans="4:4" x14ac:dyDescent="0.2">
      <c r="D88" s="18"/>
    </row>
    <row r="89" spans="4:4" x14ac:dyDescent="0.2">
      <c r="D89" s="18"/>
    </row>
    <row r="90" spans="4:4" x14ac:dyDescent="0.2">
      <c r="D90" s="18"/>
    </row>
    <row r="91" spans="4:4" x14ac:dyDescent="0.2">
      <c r="D91" s="18"/>
    </row>
    <row r="92" spans="4:4" x14ac:dyDescent="0.2">
      <c r="D92" s="18"/>
    </row>
    <row r="93" spans="4:4" x14ac:dyDescent="0.2">
      <c r="D93" s="18"/>
    </row>
    <row r="94" spans="4:4" x14ac:dyDescent="0.2">
      <c r="D94" s="18"/>
    </row>
    <row r="95" spans="4:4" x14ac:dyDescent="0.2">
      <c r="D95" s="18"/>
    </row>
  </sheetData>
  <protectedRanges>
    <protectedRange sqref="B11:B30" name="Range1"/>
  </protectedRanges>
  <phoneticPr fontId="0" type="noConversion"/>
  <dataValidations count="1">
    <dataValidation type="list" allowBlank="1" showInputMessage="1" showErrorMessage="1" sqref="C27" xr:uid="{00000000-0002-0000-0100-000000000000}">
      <formula1>#REF!</formula1>
    </dataValidation>
  </dataValidations>
  <pageMargins left="0.75" right="0.75" top="0.75" bottom="0.75" header="0.5" footer="0.5"/>
  <pageSetup orientation="portrait" r:id="rId1"/>
  <headerFooter alignWithMargins="0">
    <oddFooter>&amp;C&amp;F&amp;R&amp;D &amp;T]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36"/>
  <sheetViews>
    <sheetView zoomScale="80" zoomScaleNormal="80" workbookViewId="0">
      <selection activeCell="P5" sqref="P5"/>
    </sheetView>
  </sheetViews>
  <sheetFormatPr defaultColWidth="8.5703125" defaultRowHeight="12.75" x14ac:dyDescent="0.2"/>
  <cols>
    <col min="1" max="1" width="11.28515625" customWidth="1"/>
    <col min="2" max="2" width="13.28515625" customWidth="1"/>
    <col min="3" max="3" width="13.42578125" customWidth="1"/>
    <col min="4" max="4" width="12.140625" customWidth="1"/>
    <col min="5" max="5" width="16.140625" customWidth="1"/>
    <col min="6" max="6" width="17.7109375" customWidth="1"/>
    <col min="7" max="7" width="14.42578125" customWidth="1"/>
    <col min="8" max="8" width="11" bestFit="1" customWidth="1"/>
    <col min="9" max="9" width="8.5703125" customWidth="1"/>
    <col min="10" max="10" width="13.28515625" bestFit="1" customWidth="1"/>
    <col min="11" max="11" width="15.85546875" customWidth="1"/>
    <col min="12" max="12" width="11" bestFit="1" customWidth="1"/>
    <col min="13" max="15" width="8.5703125" customWidth="1"/>
    <col min="16" max="16" width="9.7109375" customWidth="1"/>
    <col min="17" max="17" width="7" customWidth="1"/>
    <col min="18" max="18" width="10.85546875" customWidth="1"/>
    <col min="19" max="19" width="11.85546875" customWidth="1"/>
    <col min="20" max="20" width="11.42578125" customWidth="1"/>
    <col min="21" max="21" width="15.5703125" customWidth="1"/>
    <col min="22" max="22" width="14.42578125" customWidth="1"/>
    <col min="23" max="23" width="10" customWidth="1"/>
    <col min="24" max="24" width="12.5703125" bestFit="1" customWidth="1"/>
  </cols>
  <sheetData>
    <row r="1" spans="1:22" ht="23.25" x14ac:dyDescent="0.35">
      <c r="A1" s="37" t="s">
        <v>23</v>
      </c>
    </row>
    <row r="2" spans="1:22" ht="20.25" x14ac:dyDescent="0.3">
      <c r="A2" s="93" t="s">
        <v>110</v>
      </c>
    </row>
    <row r="3" spans="1:22" x14ac:dyDescent="0.2">
      <c r="A3" s="96" t="s">
        <v>111</v>
      </c>
    </row>
    <row r="4" spans="1:22" x14ac:dyDescent="0.2">
      <c r="A4" s="40"/>
    </row>
    <row r="5" spans="1:22" ht="15.75" x14ac:dyDescent="0.2">
      <c r="A5" s="63" t="s">
        <v>20</v>
      </c>
    </row>
    <row r="6" spans="1:22" ht="16.5" thickBot="1" x14ac:dyDescent="0.3">
      <c r="A6" s="2"/>
      <c r="B6" s="194"/>
      <c r="C6" s="194"/>
      <c r="D6" s="194"/>
      <c r="E6" s="194"/>
      <c r="F6" s="194"/>
      <c r="G6" s="194"/>
      <c r="H6" s="194"/>
      <c r="J6" s="194"/>
      <c r="K6" s="194"/>
      <c r="L6" s="1"/>
      <c r="M6" s="1"/>
      <c r="N6" s="1"/>
      <c r="O6" s="1"/>
      <c r="P6" s="1"/>
      <c r="Q6" s="1"/>
      <c r="R6" s="1"/>
      <c r="S6" s="35"/>
    </row>
    <row r="7" spans="1:22" ht="16.5" thickBot="1" x14ac:dyDescent="0.3">
      <c r="A7" s="215" t="s">
        <v>64</v>
      </c>
      <c r="B7" s="216"/>
      <c r="C7" s="217"/>
      <c r="D7" s="195"/>
      <c r="E7" s="57"/>
      <c r="F7" s="196"/>
      <c r="G7" s="196"/>
      <c r="H7" s="196"/>
      <c r="J7" s="196"/>
      <c r="K7" s="196"/>
      <c r="L7" s="2"/>
      <c r="M7" s="2"/>
      <c r="N7" s="2"/>
      <c r="O7" s="2"/>
      <c r="P7" s="2"/>
      <c r="Q7" s="1"/>
    </row>
    <row r="8" spans="1:22" ht="15.75" x14ac:dyDescent="0.25">
      <c r="A8" s="30" t="s">
        <v>37</v>
      </c>
      <c r="B8" s="5"/>
      <c r="C8" s="5"/>
      <c r="D8" s="61">
        <v>3</v>
      </c>
      <c r="E8" s="196"/>
      <c r="F8" s="196"/>
      <c r="G8" s="196"/>
      <c r="H8" s="196"/>
      <c r="J8" s="196"/>
      <c r="K8" s="196"/>
      <c r="L8" s="2"/>
      <c r="M8" s="2"/>
      <c r="N8" s="2"/>
      <c r="O8" s="2"/>
      <c r="P8" s="2"/>
      <c r="Q8" s="1"/>
    </row>
    <row r="9" spans="1:22" ht="15.75" x14ac:dyDescent="0.25">
      <c r="A9" s="30" t="s">
        <v>65</v>
      </c>
      <c r="B9" s="5"/>
      <c r="C9" s="5"/>
      <c r="D9" s="62"/>
      <c r="E9" s="196"/>
      <c r="F9" s="196"/>
      <c r="G9" s="196"/>
      <c r="H9" s="196"/>
      <c r="J9" s="196"/>
      <c r="K9" s="196"/>
      <c r="L9" s="2"/>
      <c r="M9" s="2"/>
      <c r="N9" s="2"/>
      <c r="O9" s="2"/>
      <c r="P9" s="2"/>
      <c r="Q9" s="1"/>
    </row>
    <row r="10" spans="1:22" ht="16.5" thickBot="1" x14ac:dyDescent="0.3">
      <c r="A10" s="30" t="s">
        <v>73</v>
      </c>
      <c r="B10" s="5"/>
      <c r="C10" s="5"/>
      <c r="D10" s="62"/>
      <c r="F10" s="196"/>
      <c r="G10" s="196"/>
      <c r="H10" s="196"/>
      <c r="J10" s="196"/>
      <c r="K10" s="196"/>
      <c r="L10" s="2"/>
      <c r="M10" s="2"/>
      <c r="N10" s="2"/>
      <c r="O10" s="2"/>
      <c r="P10" s="2"/>
      <c r="Q10" s="1"/>
    </row>
    <row r="11" spans="1:22" ht="16.5" thickBot="1" x14ac:dyDescent="0.3">
      <c r="A11" s="30" t="s">
        <v>74</v>
      </c>
      <c r="B11" s="5"/>
      <c r="C11" s="5"/>
      <c r="D11" s="114" t="s">
        <v>90</v>
      </c>
      <c r="E11" s="197"/>
      <c r="F11" s="100"/>
      <c r="G11" s="101" t="s">
        <v>76</v>
      </c>
      <c r="H11" s="115" t="s">
        <v>90</v>
      </c>
      <c r="I11" s="95"/>
      <c r="J11" s="196"/>
      <c r="K11" s="196"/>
      <c r="L11" s="2"/>
      <c r="M11" s="2"/>
      <c r="N11" s="2"/>
      <c r="O11" s="2"/>
      <c r="P11" s="2"/>
      <c r="Q11" s="1"/>
    </row>
    <row r="12" spans="1:22" ht="17.25" thickTop="1" thickBot="1" x14ac:dyDescent="0.3">
      <c r="A12" s="106" t="s">
        <v>77</v>
      </c>
      <c r="B12" s="102"/>
      <c r="C12" s="102"/>
      <c r="D12" s="103">
        <f>TFCA_Cost_40_Percent</f>
        <v>0</v>
      </c>
      <c r="E12" s="104" t="s">
        <v>78</v>
      </c>
      <c r="F12" s="198"/>
      <c r="G12" s="198"/>
      <c r="H12" s="198"/>
      <c r="I12" s="105"/>
      <c r="J12" s="199"/>
      <c r="K12" s="200"/>
      <c r="L12" s="2"/>
      <c r="M12" s="2"/>
      <c r="N12" s="2"/>
      <c r="O12" s="2"/>
      <c r="P12" s="2"/>
      <c r="Q12" s="1"/>
    </row>
    <row r="13" spans="1:22" ht="16.5" thickBot="1" x14ac:dyDescent="0.3">
      <c r="B13" s="5"/>
      <c r="C13" s="5"/>
      <c r="D13" s="5"/>
      <c r="E13" s="5"/>
      <c r="F13" s="5"/>
      <c r="G13" s="5"/>
      <c r="H13" s="5"/>
      <c r="I13" s="31"/>
      <c r="J13" s="201"/>
    </row>
    <row r="14" spans="1:22" ht="16.5" thickBot="1" x14ac:dyDescent="0.3">
      <c r="A14" s="215" t="s">
        <v>47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7"/>
    </row>
    <row r="15" spans="1:22" ht="15.75" x14ac:dyDescent="0.25">
      <c r="A15" s="23" t="s">
        <v>59</v>
      </c>
      <c r="C15" s="9"/>
      <c r="D15" s="9"/>
      <c r="E15" s="9"/>
      <c r="F15" s="9"/>
      <c r="G15" s="9"/>
      <c r="H15" s="9"/>
      <c r="I15" s="9"/>
      <c r="J15" s="9"/>
      <c r="K15" s="24"/>
      <c r="L15" s="9"/>
      <c r="M15" s="25"/>
      <c r="N15" s="26"/>
      <c r="O15" s="17"/>
      <c r="P15" s="17"/>
      <c r="Q15" s="27"/>
      <c r="R15" s="9"/>
      <c r="S15" s="9"/>
      <c r="T15" s="88"/>
      <c r="U15" s="82"/>
    </row>
    <row r="16" spans="1:22" ht="13.5" thickBot="1" x14ac:dyDescent="0.25">
      <c r="A16" s="66" t="s">
        <v>38</v>
      </c>
      <c r="B16" s="67" t="s">
        <v>39</v>
      </c>
      <c r="C16" s="67" t="s">
        <v>40</v>
      </c>
      <c r="D16" s="67" t="s">
        <v>58</v>
      </c>
      <c r="E16" s="67" t="s">
        <v>48</v>
      </c>
      <c r="F16" s="67" t="s">
        <v>41</v>
      </c>
      <c r="G16" s="67" t="s">
        <v>62</v>
      </c>
      <c r="H16" s="67" t="s">
        <v>63</v>
      </c>
      <c r="I16" s="67" t="s">
        <v>51</v>
      </c>
      <c r="J16" s="67" t="s">
        <v>52</v>
      </c>
      <c r="K16" s="67" t="s">
        <v>53</v>
      </c>
      <c r="L16" s="67" t="s">
        <v>54</v>
      </c>
      <c r="M16" s="67" t="s">
        <v>55</v>
      </c>
      <c r="N16" s="67" t="s">
        <v>68</v>
      </c>
      <c r="O16" s="67" t="s">
        <v>56</v>
      </c>
      <c r="P16" s="67" t="s">
        <v>57</v>
      </c>
      <c r="Q16" s="67" t="s">
        <v>60</v>
      </c>
      <c r="R16" s="90" t="s">
        <v>69</v>
      </c>
      <c r="S16" s="89" t="s">
        <v>70</v>
      </c>
      <c r="T16" s="89" t="s">
        <v>71</v>
      </c>
      <c r="U16" s="211" t="s">
        <v>151</v>
      </c>
      <c r="V16" s="13"/>
    </row>
    <row r="17" spans="1:25" ht="58.5" customHeight="1" x14ac:dyDescent="0.2">
      <c r="A17" s="76" t="s">
        <v>67</v>
      </c>
      <c r="B17" s="77" t="s">
        <v>25</v>
      </c>
      <c r="C17" s="126" t="s">
        <v>119</v>
      </c>
      <c r="D17" s="126" t="s">
        <v>26</v>
      </c>
      <c r="E17" s="209" t="s">
        <v>98</v>
      </c>
      <c r="F17" s="111" t="s">
        <v>99</v>
      </c>
      <c r="G17" s="81" t="s">
        <v>61</v>
      </c>
      <c r="H17" s="207" t="s">
        <v>128</v>
      </c>
      <c r="I17" s="221" t="s">
        <v>118</v>
      </c>
      <c r="J17" s="222"/>
      <c r="K17" s="222"/>
      <c r="L17" s="223"/>
      <c r="M17" s="222" t="s">
        <v>133</v>
      </c>
      <c r="N17" s="222"/>
      <c r="O17" s="222"/>
      <c r="P17" s="223"/>
      <c r="Q17" s="224" t="s">
        <v>34</v>
      </c>
      <c r="R17" s="225"/>
      <c r="S17" s="225"/>
      <c r="T17" s="226"/>
      <c r="U17" s="69" t="s">
        <v>21</v>
      </c>
      <c r="V17" s="72"/>
      <c r="W17" s="13"/>
      <c r="X17" s="13"/>
      <c r="Y17" s="13"/>
    </row>
    <row r="18" spans="1:25" ht="15" customHeight="1" x14ac:dyDescent="0.25">
      <c r="A18" s="227" t="s">
        <v>67</v>
      </c>
      <c r="B18" s="228"/>
      <c r="C18" s="228"/>
      <c r="D18" s="228"/>
      <c r="E18" s="228"/>
      <c r="F18" s="228"/>
      <c r="G18" s="228"/>
      <c r="H18" s="229"/>
      <c r="I18" s="208" t="s">
        <v>49</v>
      </c>
      <c r="J18" s="192" t="s">
        <v>85</v>
      </c>
      <c r="K18" s="192" t="s">
        <v>86</v>
      </c>
      <c r="L18" s="193" t="s">
        <v>50</v>
      </c>
      <c r="M18" s="191" t="s">
        <v>49</v>
      </c>
      <c r="N18" s="192" t="s">
        <v>85</v>
      </c>
      <c r="O18" s="192" t="s">
        <v>86</v>
      </c>
      <c r="P18" s="193" t="s">
        <v>50</v>
      </c>
      <c r="Q18" s="191" t="s">
        <v>49</v>
      </c>
      <c r="R18" s="192" t="s">
        <v>85</v>
      </c>
      <c r="S18" s="192" t="s">
        <v>86</v>
      </c>
      <c r="T18" s="193" t="s">
        <v>50</v>
      </c>
      <c r="U18" s="80"/>
      <c r="V18" s="13"/>
      <c r="W18" s="13"/>
      <c r="X18" s="13"/>
      <c r="Y18" s="13"/>
    </row>
    <row r="19" spans="1:25" x14ac:dyDescent="0.2">
      <c r="A19" s="78" t="s">
        <v>24</v>
      </c>
      <c r="B19" s="79" t="s">
        <v>136</v>
      </c>
      <c r="C19" s="91">
        <v>4000</v>
      </c>
      <c r="D19" s="98">
        <v>500</v>
      </c>
      <c r="E19" s="75" t="s">
        <v>83</v>
      </c>
      <c r="F19" s="79" t="s">
        <v>102</v>
      </c>
      <c r="G19" s="74">
        <v>12000</v>
      </c>
      <c r="H19" s="190">
        <v>2020</v>
      </c>
      <c r="I19" s="180">
        <f>'Emission Factors'!D13</f>
        <v>1.5622208093326864E-2</v>
      </c>
      <c r="J19" s="180">
        <f>'Emission Factors'!E13</f>
        <v>2.66739064050306E-2</v>
      </c>
      <c r="K19" s="180">
        <f>'Emission Factors'!F13</f>
        <v>1.6446650220887564E-3</v>
      </c>
      <c r="L19" s="180">
        <f>'Emission Factors'!G13</f>
        <v>228.30238961421222</v>
      </c>
      <c r="M19" s="180">
        <f>'Emission Factors'!H13</f>
        <v>1.0441504861336778E-3</v>
      </c>
      <c r="N19" s="180">
        <f>'Emission Factors'!I13</f>
        <v>0</v>
      </c>
      <c r="O19" s="180">
        <f>'Emission Factors'!J13</f>
        <v>0</v>
      </c>
      <c r="P19" s="180">
        <f>'Emission Factors'!K13</f>
        <v>0</v>
      </c>
      <c r="Q19" s="181">
        <f t="shared" ref="Q19:Q34" si="0">G19*(I19-(M19))</f>
        <v>174.93669128631825</v>
      </c>
      <c r="R19" s="182">
        <f t="shared" ref="R19:R34" si="1">G19*(J19-(N19))</f>
        <v>320.08687686036723</v>
      </c>
      <c r="S19" s="182">
        <f t="shared" ref="S19:S34" si="2">G19*(K19-(O19))</f>
        <v>19.735980265065077</v>
      </c>
      <c r="T19" s="183">
        <f t="shared" ref="T19:T34" si="3">G19*(L19-(P19))</f>
        <v>2739628.6753705465</v>
      </c>
      <c r="U19" s="184">
        <f>D19/((Yrs_Effectiveness*(Q19+R19+(20*S19)))/907200)</f>
        <v>169936.67893405751</v>
      </c>
      <c r="V19" s="13"/>
      <c r="W19" s="13"/>
      <c r="X19" s="71"/>
      <c r="Y19" s="13"/>
    </row>
    <row r="20" spans="1:25" x14ac:dyDescent="0.2">
      <c r="A20" s="68">
        <v>1</v>
      </c>
      <c r="B20" s="116"/>
      <c r="C20" s="99"/>
      <c r="D20" s="99"/>
      <c r="E20" s="134"/>
      <c r="F20" s="161"/>
      <c r="G20" s="130"/>
      <c r="H20" s="109"/>
      <c r="I20" s="83"/>
      <c r="J20" s="83"/>
      <c r="K20" s="124"/>
      <c r="L20" s="109"/>
      <c r="M20" s="83"/>
      <c r="N20" s="125"/>
      <c r="O20" s="125"/>
      <c r="P20" s="109"/>
      <c r="Q20" s="185">
        <f t="shared" si="0"/>
        <v>0</v>
      </c>
      <c r="R20" s="186">
        <f t="shared" si="1"/>
        <v>0</v>
      </c>
      <c r="S20" s="186">
        <f t="shared" si="2"/>
        <v>0</v>
      </c>
      <c r="T20" s="187">
        <f t="shared" si="3"/>
        <v>0</v>
      </c>
      <c r="U20" s="188" t="e">
        <f t="shared" ref="U20:U34" si="4">D20/((Yrs_Effectiveness*(Q20+R20+(20*S20)))/907200)</f>
        <v>#DIV/0!</v>
      </c>
      <c r="V20" s="13"/>
      <c r="W20" s="13"/>
      <c r="X20" s="71"/>
      <c r="Y20" s="13"/>
    </row>
    <row r="21" spans="1:25" x14ac:dyDescent="0.2">
      <c r="A21" s="68">
        <v>2</v>
      </c>
      <c r="B21" s="116"/>
      <c r="C21" s="99"/>
      <c r="D21" s="99"/>
      <c r="E21" s="134"/>
      <c r="F21" s="161"/>
      <c r="G21" s="130"/>
      <c r="H21" s="109"/>
      <c r="I21" s="125"/>
      <c r="J21" s="125"/>
      <c r="K21" s="131"/>
      <c r="L21" s="109"/>
      <c r="M21" s="83"/>
      <c r="N21" s="125"/>
      <c r="O21" s="125"/>
      <c r="P21" s="109"/>
      <c r="Q21" s="185">
        <f t="shared" si="0"/>
        <v>0</v>
      </c>
      <c r="R21" s="186">
        <f t="shared" si="1"/>
        <v>0</v>
      </c>
      <c r="S21" s="186">
        <f t="shared" si="2"/>
        <v>0</v>
      </c>
      <c r="T21" s="187">
        <f t="shared" si="3"/>
        <v>0</v>
      </c>
      <c r="U21" s="188" t="e">
        <f t="shared" si="4"/>
        <v>#DIV/0!</v>
      </c>
      <c r="V21" s="13"/>
      <c r="W21" s="13"/>
      <c r="X21" s="13"/>
      <c r="Y21" s="13"/>
    </row>
    <row r="22" spans="1:25" x14ac:dyDescent="0.2">
      <c r="A22" s="68">
        <v>3</v>
      </c>
      <c r="B22" s="116"/>
      <c r="C22" s="99"/>
      <c r="D22" s="99"/>
      <c r="E22" s="134"/>
      <c r="F22" s="161"/>
      <c r="G22" s="130"/>
      <c r="H22" s="109"/>
      <c r="I22" s="125"/>
      <c r="J22" s="125"/>
      <c r="K22" s="131"/>
      <c r="L22" s="109"/>
      <c r="M22" s="83"/>
      <c r="N22" s="125"/>
      <c r="O22" s="125"/>
      <c r="P22" s="109"/>
      <c r="Q22" s="185">
        <f t="shared" si="0"/>
        <v>0</v>
      </c>
      <c r="R22" s="186">
        <f t="shared" si="1"/>
        <v>0</v>
      </c>
      <c r="S22" s="186">
        <f t="shared" si="2"/>
        <v>0</v>
      </c>
      <c r="T22" s="187">
        <f t="shared" si="3"/>
        <v>0</v>
      </c>
      <c r="U22" s="188" t="e">
        <f t="shared" si="4"/>
        <v>#DIV/0!</v>
      </c>
      <c r="V22" s="13"/>
      <c r="W22" s="13"/>
      <c r="X22" s="13"/>
      <c r="Y22" s="13"/>
    </row>
    <row r="23" spans="1:25" x14ac:dyDescent="0.2">
      <c r="A23" s="68">
        <v>4</v>
      </c>
      <c r="B23" s="116"/>
      <c r="C23" s="99"/>
      <c r="D23" s="99"/>
      <c r="E23" s="134"/>
      <c r="F23" s="161"/>
      <c r="G23" s="130"/>
      <c r="H23" s="109"/>
      <c r="I23" s="125"/>
      <c r="J23" s="125"/>
      <c r="K23" s="131"/>
      <c r="L23" s="109"/>
      <c r="M23" s="83"/>
      <c r="N23" s="125"/>
      <c r="O23" s="125"/>
      <c r="P23" s="109"/>
      <c r="Q23" s="185">
        <f t="shared" si="0"/>
        <v>0</v>
      </c>
      <c r="R23" s="186">
        <f t="shared" si="1"/>
        <v>0</v>
      </c>
      <c r="S23" s="186">
        <f t="shared" si="2"/>
        <v>0</v>
      </c>
      <c r="T23" s="187">
        <f t="shared" si="3"/>
        <v>0</v>
      </c>
      <c r="U23" s="188" t="e">
        <f t="shared" si="4"/>
        <v>#DIV/0!</v>
      </c>
      <c r="V23" s="13"/>
      <c r="W23" s="13"/>
      <c r="X23" s="13"/>
      <c r="Y23" s="13"/>
    </row>
    <row r="24" spans="1:25" x14ac:dyDescent="0.2">
      <c r="A24" s="68">
        <v>5</v>
      </c>
      <c r="B24" s="116"/>
      <c r="C24" s="99"/>
      <c r="D24" s="99"/>
      <c r="E24" s="134"/>
      <c r="F24" s="161"/>
      <c r="G24" s="130"/>
      <c r="H24" s="109"/>
      <c r="I24" s="125"/>
      <c r="J24" s="125"/>
      <c r="K24" s="131"/>
      <c r="L24" s="109"/>
      <c r="M24" s="83"/>
      <c r="N24" s="125"/>
      <c r="O24" s="125"/>
      <c r="P24" s="109"/>
      <c r="Q24" s="185">
        <f t="shared" si="0"/>
        <v>0</v>
      </c>
      <c r="R24" s="186">
        <f t="shared" si="1"/>
        <v>0</v>
      </c>
      <c r="S24" s="186">
        <f t="shared" si="2"/>
        <v>0</v>
      </c>
      <c r="T24" s="187">
        <f t="shared" si="3"/>
        <v>0</v>
      </c>
      <c r="U24" s="188" t="e">
        <f t="shared" si="4"/>
        <v>#DIV/0!</v>
      </c>
      <c r="V24" s="13"/>
      <c r="W24" s="13"/>
      <c r="X24" s="13"/>
      <c r="Y24" s="13"/>
    </row>
    <row r="25" spans="1:25" x14ac:dyDescent="0.2">
      <c r="A25" s="68">
        <v>6</v>
      </c>
      <c r="B25" s="116"/>
      <c r="C25" s="99"/>
      <c r="D25" s="99"/>
      <c r="E25" s="134"/>
      <c r="F25" s="161"/>
      <c r="G25" s="130"/>
      <c r="H25" s="109"/>
      <c r="I25" s="125"/>
      <c r="J25" s="125"/>
      <c r="K25" s="131"/>
      <c r="L25" s="109"/>
      <c r="M25" s="83"/>
      <c r="N25" s="125"/>
      <c r="O25" s="125"/>
      <c r="P25" s="109"/>
      <c r="Q25" s="185">
        <f t="shared" si="0"/>
        <v>0</v>
      </c>
      <c r="R25" s="186">
        <f t="shared" si="1"/>
        <v>0</v>
      </c>
      <c r="S25" s="186">
        <f t="shared" si="2"/>
        <v>0</v>
      </c>
      <c r="T25" s="187">
        <f t="shared" si="3"/>
        <v>0</v>
      </c>
      <c r="U25" s="188" t="e">
        <f t="shared" si="4"/>
        <v>#DIV/0!</v>
      </c>
      <c r="V25" s="13"/>
      <c r="W25" s="13"/>
      <c r="X25" s="13"/>
      <c r="Y25" s="13"/>
    </row>
    <row r="26" spans="1:25" x14ac:dyDescent="0.2">
      <c r="A26" s="68">
        <v>7</v>
      </c>
      <c r="B26" s="116"/>
      <c r="C26" s="99"/>
      <c r="D26" s="99"/>
      <c r="E26" s="134"/>
      <c r="F26" s="161"/>
      <c r="G26" s="130"/>
      <c r="H26" s="109"/>
      <c r="I26" s="125"/>
      <c r="J26" s="125"/>
      <c r="K26" s="131"/>
      <c r="L26" s="109"/>
      <c r="M26" s="83"/>
      <c r="N26" s="125"/>
      <c r="O26" s="125"/>
      <c r="P26" s="109"/>
      <c r="Q26" s="185">
        <f t="shared" si="0"/>
        <v>0</v>
      </c>
      <c r="R26" s="186">
        <f t="shared" si="1"/>
        <v>0</v>
      </c>
      <c r="S26" s="186">
        <f t="shared" si="2"/>
        <v>0</v>
      </c>
      <c r="T26" s="187">
        <f t="shared" si="3"/>
        <v>0</v>
      </c>
      <c r="U26" s="188" t="e">
        <f t="shared" si="4"/>
        <v>#DIV/0!</v>
      </c>
      <c r="V26" s="13"/>
      <c r="W26" s="13"/>
      <c r="X26" s="13"/>
      <c r="Y26" s="13"/>
    </row>
    <row r="27" spans="1:25" x14ac:dyDescent="0.2">
      <c r="A27" s="68">
        <v>8</v>
      </c>
      <c r="B27" s="116"/>
      <c r="C27" s="99"/>
      <c r="D27" s="99"/>
      <c r="E27" s="134"/>
      <c r="F27" s="161"/>
      <c r="G27" s="130"/>
      <c r="H27" s="109"/>
      <c r="I27" s="125"/>
      <c r="J27" s="125"/>
      <c r="K27" s="125"/>
      <c r="L27" s="109"/>
      <c r="M27" s="83"/>
      <c r="N27" s="125"/>
      <c r="O27" s="125"/>
      <c r="P27" s="109"/>
      <c r="Q27" s="185">
        <f t="shared" si="0"/>
        <v>0</v>
      </c>
      <c r="R27" s="186">
        <f t="shared" si="1"/>
        <v>0</v>
      </c>
      <c r="S27" s="186">
        <f t="shared" si="2"/>
        <v>0</v>
      </c>
      <c r="T27" s="187">
        <f t="shared" si="3"/>
        <v>0</v>
      </c>
      <c r="U27" s="188" t="e">
        <f t="shared" si="4"/>
        <v>#DIV/0!</v>
      </c>
      <c r="V27" s="13"/>
      <c r="W27" s="13"/>
      <c r="X27" s="13"/>
      <c r="Y27" s="13"/>
    </row>
    <row r="28" spans="1:25" x14ac:dyDescent="0.2">
      <c r="A28" s="68">
        <v>9</v>
      </c>
      <c r="B28" s="116"/>
      <c r="C28" s="99"/>
      <c r="D28" s="99"/>
      <c r="E28" s="134"/>
      <c r="F28" s="161"/>
      <c r="G28" s="130"/>
      <c r="H28" s="109"/>
      <c r="I28" s="133"/>
      <c r="J28" s="125"/>
      <c r="K28" s="125"/>
      <c r="L28" s="109"/>
      <c r="M28" s="83"/>
      <c r="N28" s="83"/>
      <c r="O28" s="83"/>
      <c r="P28" s="109"/>
      <c r="Q28" s="185">
        <f t="shared" si="0"/>
        <v>0</v>
      </c>
      <c r="R28" s="186">
        <f t="shared" si="1"/>
        <v>0</v>
      </c>
      <c r="S28" s="186">
        <f t="shared" si="2"/>
        <v>0</v>
      </c>
      <c r="T28" s="187">
        <f t="shared" si="3"/>
        <v>0</v>
      </c>
      <c r="U28" s="188" t="e">
        <f t="shared" si="4"/>
        <v>#DIV/0!</v>
      </c>
      <c r="V28" s="13"/>
      <c r="W28" s="13"/>
      <c r="X28" s="13"/>
      <c r="Y28" s="13"/>
    </row>
    <row r="29" spans="1:25" x14ac:dyDescent="0.2">
      <c r="A29" s="68">
        <v>10</v>
      </c>
      <c r="B29" s="116"/>
      <c r="C29" s="99"/>
      <c r="D29" s="99"/>
      <c r="E29" s="134"/>
      <c r="F29" s="161"/>
      <c r="G29" s="130"/>
      <c r="H29" s="129"/>
      <c r="I29" s="125"/>
      <c r="J29" s="132"/>
      <c r="K29" s="132"/>
      <c r="L29" s="129"/>
      <c r="M29" s="128"/>
      <c r="N29" s="125"/>
      <c r="O29" s="125"/>
      <c r="P29" s="109"/>
      <c r="Q29" s="185">
        <f t="shared" si="0"/>
        <v>0</v>
      </c>
      <c r="R29" s="186">
        <f t="shared" si="1"/>
        <v>0</v>
      </c>
      <c r="S29" s="186">
        <f t="shared" si="2"/>
        <v>0</v>
      </c>
      <c r="T29" s="187">
        <f t="shared" si="3"/>
        <v>0</v>
      </c>
      <c r="U29" s="188" t="e">
        <f t="shared" si="4"/>
        <v>#DIV/0!</v>
      </c>
      <c r="V29" s="13"/>
      <c r="W29" s="13"/>
      <c r="X29" s="13"/>
      <c r="Y29" s="13"/>
    </row>
    <row r="30" spans="1:25" x14ac:dyDescent="0.2">
      <c r="A30" s="68">
        <v>11</v>
      </c>
      <c r="B30" s="116"/>
      <c r="C30" s="99"/>
      <c r="D30" s="99"/>
      <c r="E30" s="134"/>
      <c r="F30" s="161"/>
      <c r="G30" s="130"/>
      <c r="H30" s="129"/>
      <c r="I30" s="125"/>
      <c r="J30" s="132"/>
      <c r="K30" s="132"/>
      <c r="L30" s="129"/>
      <c r="M30" s="128"/>
      <c r="N30" s="125"/>
      <c r="O30" s="125"/>
      <c r="P30" s="109"/>
      <c r="Q30" s="185">
        <f t="shared" si="0"/>
        <v>0</v>
      </c>
      <c r="R30" s="186">
        <f t="shared" si="1"/>
        <v>0</v>
      </c>
      <c r="S30" s="186">
        <f t="shared" si="2"/>
        <v>0</v>
      </c>
      <c r="T30" s="187">
        <f t="shared" si="3"/>
        <v>0</v>
      </c>
      <c r="U30" s="188" t="e">
        <f t="shared" si="4"/>
        <v>#DIV/0!</v>
      </c>
      <c r="V30" s="13"/>
      <c r="W30" s="13"/>
      <c r="X30" s="13"/>
      <c r="Y30" s="13"/>
    </row>
    <row r="31" spans="1:25" x14ac:dyDescent="0.2">
      <c r="A31" s="68">
        <v>12</v>
      </c>
      <c r="B31" s="116"/>
      <c r="C31" s="99"/>
      <c r="D31" s="99"/>
      <c r="E31" s="134"/>
      <c r="F31" s="161"/>
      <c r="G31" s="130"/>
      <c r="H31" s="129"/>
      <c r="I31" s="125"/>
      <c r="J31" s="132"/>
      <c r="K31" s="132"/>
      <c r="L31" s="129"/>
      <c r="M31" s="128"/>
      <c r="N31" s="125"/>
      <c r="O31" s="125"/>
      <c r="P31" s="109"/>
      <c r="Q31" s="185">
        <f t="shared" si="0"/>
        <v>0</v>
      </c>
      <c r="R31" s="186">
        <f t="shared" si="1"/>
        <v>0</v>
      </c>
      <c r="S31" s="186">
        <f t="shared" si="2"/>
        <v>0</v>
      </c>
      <c r="T31" s="187">
        <f t="shared" si="3"/>
        <v>0</v>
      </c>
      <c r="U31" s="188" t="e">
        <f t="shared" si="4"/>
        <v>#DIV/0!</v>
      </c>
      <c r="V31" s="13"/>
      <c r="W31" s="13"/>
      <c r="X31" s="13"/>
      <c r="Y31" s="13"/>
    </row>
    <row r="32" spans="1:25" x14ac:dyDescent="0.2">
      <c r="A32" s="68">
        <v>13</v>
      </c>
      <c r="B32" s="116"/>
      <c r="C32" s="99"/>
      <c r="D32" s="99"/>
      <c r="E32" s="134"/>
      <c r="F32" s="161"/>
      <c r="G32" s="130"/>
      <c r="H32" s="129"/>
      <c r="I32" s="125"/>
      <c r="J32" s="132"/>
      <c r="K32" s="132"/>
      <c r="L32" s="129"/>
      <c r="M32" s="128"/>
      <c r="N32" s="125"/>
      <c r="O32" s="125"/>
      <c r="P32" s="109"/>
      <c r="Q32" s="185">
        <f t="shared" si="0"/>
        <v>0</v>
      </c>
      <c r="R32" s="186">
        <f t="shared" si="1"/>
        <v>0</v>
      </c>
      <c r="S32" s="186">
        <f t="shared" si="2"/>
        <v>0</v>
      </c>
      <c r="T32" s="187">
        <f t="shared" si="3"/>
        <v>0</v>
      </c>
      <c r="U32" s="188" t="e">
        <f t="shared" si="4"/>
        <v>#DIV/0!</v>
      </c>
      <c r="V32" s="13"/>
      <c r="W32" s="13"/>
      <c r="X32" s="13"/>
      <c r="Y32" s="13"/>
    </row>
    <row r="33" spans="1:28" x14ac:dyDescent="0.2">
      <c r="A33" s="68">
        <v>14</v>
      </c>
      <c r="B33" s="116"/>
      <c r="C33" s="99"/>
      <c r="D33" s="99"/>
      <c r="E33" s="134"/>
      <c r="F33" s="161"/>
      <c r="G33" s="130"/>
      <c r="H33" s="129"/>
      <c r="I33" s="125"/>
      <c r="J33" s="132"/>
      <c r="K33" s="132"/>
      <c r="L33" s="129"/>
      <c r="M33" s="128"/>
      <c r="N33" s="125"/>
      <c r="O33" s="125"/>
      <c r="P33" s="109"/>
      <c r="Q33" s="185">
        <f t="shared" si="0"/>
        <v>0</v>
      </c>
      <c r="R33" s="186">
        <f t="shared" si="1"/>
        <v>0</v>
      </c>
      <c r="S33" s="186">
        <f t="shared" si="2"/>
        <v>0</v>
      </c>
      <c r="T33" s="187">
        <f t="shared" si="3"/>
        <v>0</v>
      </c>
      <c r="U33" s="188" t="e">
        <f t="shared" si="4"/>
        <v>#DIV/0!</v>
      </c>
      <c r="V33" s="13"/>
      <c r="W33" s="13"/>
      <c r="X33" s="13"/>
      <c r="Y33" s="13"/>
    </row>
    <row r="34" spans="1:28" ht="13.5" thickBot="1" x14ac:dyDescent="0.25">
      <c r="A34" s="68">
        <v>15</v>
      </c>
      <c r="B34" s="116"/>
      <c r="C34" s="99"/>
      <c r="D34" s="99"/>
      <c r="E34" s="134"/>
      <c r="F34" s="161"/>
      <c r="G34" s="130"/>
      <c r="H34" s="129"/>
      <c r="I34" s="125"/>
      <c r="J34" s="132"/>
      <c r="K34" s="132"/>
      <c r="L34" s="129"/>
      <c r="M34" s="128"/>
      <c r="N34" s="125"/>
      <c r="O34" s="125"/>
      <c r="P34" s="109"/>
      <c r="Q34" s="185">
        <f t="shared" si="0"/>
        <v>0</v>
      </c>
      <c r="R34" s="186">
        <f t="shared" si="1"/>
        <v>0</v>
      </c>
      <c r="S34" s="186">
        <f t="shared" si="2"/>
        <v>0</v>
      </c>
      <c r="T34" s="187">
        <f t="shared" si="3"/>
        <v>0</v>
      </c>
      <c r="U34" s="189" t="e">
        <f t="shared" si="4"/>
        <v>#DIV/0!</v>
      </c>
      <c r="V34" s="13"/>
      <c r="W34" s="13"/>
      <c r="X34" s="13"/>
      <c r="Y34" s="13"/>
    </row>
    <row r="35" spans="1:28" ht="14.25" thickTop="1" thickBot="1" x14ac:dyDescent="0.25">
      <c r="A35" s="32"/>
      <c r="B35" s="10"/>
      <c r="C35" s="107" t="s">
        <v>79</v>
      </c>
      <c r="D35" s="127">
        <f>SUM(D20:D34)</f>
        <v>0</v>
      </c>
      <c r="E35" s="14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86" t="s">
        <v>46</v>
      </c>
      <c r="Q35" s="87">
        <f>SUM(Q20:Q34)</f>
        <v>0</v>
      </c>
      <c r="R35" s="87">
        <f>SUM(R20:R34)</f>
        <v>0</v>
      </c>
      <c r="S35" s="87">
        <f>SUM(S20:S34)</f>
        <v>0</v>
      </c>
      <c r="T35" s="85">
        <f>SUM(T20:T34)</f>
        <v>0</v>
      </c>
      <c r="V35" s="13"/>
      <c r="W35" s="13"/>
      <c r="X35" s="13"/>
      <c r="Y35" s="13"/>
    </row>
    <row r="36" spans="1:28" ht="13.5" thickBot="1" x14ac:dyDescent="0.25">
      <c r="A36" s="9"/>
      <c r="B36" s="73"/>
      <c r="C36" s="21"/>
      <c r="D36" s="2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1"/>
      <c r="R36" s="22"/>
      <c r="S36" s="21"/>
      <c r="T36" s="21"/>
      <c r="Y36" s="13"/>
      <c r="Z36" s="13"/>
      <c r="AA36" s="13"/>
      <c r="AB36" s="13"/>
    </row>
    <row r="37" spans="1:28" ht="15.75" x14ac:dyDescent="0.25">
      <c r="A37" s="58" t="s">
        <v>36</v>
      </c>
      <c r="B37" s="59"/>
      <c r="C37" s="59"/>
      <c r="D37" s="59"/>
      <c r="E37" s="59"/>
      <c r="F37" s="59"/>
      <c r="G37" s="59"/>
      <c r="H37" s="59"/>
      <c r="I37" s="59"/>
      <c r="J37" s="59" t="s">
        <v>42</v>
      </c>
      <c r="K37" s="59" t="s">
        <v>43</v>
      </c>
      <c r="L37" s="60"/>
      <c r="M37" s="206"/>
      <c r="N37" s="206"/>
      <c r="Z37" s="20"/>
      <c r="AA37" s="20"/>
      <c r="AB37" s="20"/>
    </row>
    <row r="38" spans="1:28" x14ac:dyDescent="0.2">
      <c r="A38" s="149">
        <v>1</v>
      </c>
      <c r="B38" s="6" t="s">
        <v>27</v>
      </c>
      <c r="C38" s="6"/>
      <c r="D38" s="6"/>
      <c r="E38" s="6"/>
      <c r="F38" s="6"/>
      <c r="G38" s="6"/>
      <c r="H38" s="6"/>
      <c r="I38" s="6"/>
      <c r="J38" s="29">
        <f>(Q35)/907200</f>
        <v>0</v>
      </c>
      <c r="K38" s="29">
        <f>J38*Yrs_Effectiveness</f>
        <v>0</v>
      </c>
      <c r="L38" s="12" t="s">
        <v>44</v>
      </c>
      <c r="X38" s="20"/>
      <c r="Y38" s="20"/>
      <c r="Z38" s="20"/>
    </row>
    <row r="39" spans="1:28" x14ac:dyDescent="0.2">
      <c r="A39" s="149">
        <v>2</v>
      </c>
      <c r="B39" s="6" t="s">
        <v>28</v>
      </c>
      <c r="C39" s="6"/>
      <c r="D39" s="6"/>
      <c r="E39" s="6"/>
      <c r="F39" s="6"/>
      <c r="G39" s="6"/>
      <c r="H39" s="6"/>
      <c r="I39" s="6"/>
      <c r="J39" s="29">
        <f>(R35)/907200</f>
        <v>0</v>
      </c>
      <c r="K39" s="202">
        <f>J39*Yrs_Effectiveness</f>
        <v>0</v>
      </c>
      <c r="L39" s="12" t="s">
        <v>44</v>
      </c>
      <c r="X39" s="20"/>
      <c r="Y39" s="20"/>
      <c r="Z39" s="20"/>
    </row>
    <row r="40" spans="1:28" x14ac:dyDescent="0.2">
      <c r="A40" s="149">
        <v>3</v>
      </c>
      <c r="B40" s="6" t="s">
        <v>29</v>
      </c>
      <c r="C40" s="6"/>
      <c r="D40" s="6"/>
      <c r="E40" s="6"/>
      <c r="F40" s="6"/>
      <c r="G40" s="6"/>
      <c r="H40" s="6"/>
      <c r="I40" s="6"/>
      <c r="J40" s="29">
        <f>(S35)/907200</f>
        <v>0</v>
      </c>
      <c r="K40" s="202">
        <f>J40*Yrs_Effectiveness</f>
        <v>0</v>
      </c>
      <c r="L40" s="12" t="s">
        <v>44</v>
      </c>
      <c r="X40" s="20"/>
      <c r="Y40" s="20"/>
      <c r="Z40" s="20"/>
    </row>
    <row r="41" spans="1:28" x14ac:dyDescent="0.2">
      <c r="A41" s="149">
        <v>4</v>
      </c>
      <c r="B41" s="6" t="s">
        <v>30</v>
      </c>
      <c r="C41" s="6"/>
      <c r="D41" s="6"/>
      <c r="E41" s="6"/>
      <c r="F41" s="6"/>
      <c r="G41" s="6"/>
      <c r="H41" s="6"/>
      <c r="I41" s="6"/>
      <c r="J41" s="29">
        <f>Annual_PM_Emissions*20</f>
        <v>0</v>
      </c>
      <c r="K41" s="202">
        <f>Annual_Weighted_PM_Emissions*Yrs_Effectiveness</f>
        <v>0</v>
      </c>
      <c r="L41" s="12" t="s">
        <v>44</v>
      </c>
      <c r="X41" s="20"/>
      <c r="Y41" s="20"/>
      <c r="Z41" s="20"/>
    </row>
    <row r="42" spans="1:28" x14ac:dyDescent="0.2">
      <c r="A42" s="149">
        <v>5</v>
      </c>
      <c r="B42" s="64" t="s">
        <v>31</v>
      </c>
      <c r="C42" s="64"/>
      <c r="D42" s="64"/>
      <c r="E42" s="64"/>
      <c r="F42" s="64"/>
      <c r="G42" s="64"/>
      <c r="H42" s="64"/>
      <c r="I42" s="64"/>
      <c r="J42" s="108">
        <f>(T35)/907200</f>
        <v>0</v>
      </c>
      <c r="K42" s="203">
        <f>J42*Yrs_Effectiveness</f>
        <v>0</v>
      </c>
      <c r="L42" s="65" t="s">
        <v>44</v>
      </c>
      <c r="P42" s="84"/>
      <c r="X42" s="20"/>
      <c r="Y42" s="20"/>
      <c r="Z42" s="20"/>
    </row>
    <row r="43" spans="1:28" ht="14.25" customHeight="1" x14ac:dyDescent="0.25">
      <c r="A43" s="149">
        <v>6</v>
      </c>
      <c r="B43" s="15" t="s">
        <v>32</v>
      </c>
      <c r="C43" s="15"/>
      <c r="D43" s="15"/>
      <c r="E43" s="15"/>
      <c r="F43" s="15"/>
      <c r="G43" s="15"/>
      <c r="H43" s="15"/>
      <c r="I43" s="15"/>
      <c r="J43" s="28">
        <f>J38+J39+J40</f>
        <v>0</v>
      </c>
      <c r="K43" s="28">
        <f>K38+K39+K40</f>
        <v>0</v>
      </c>
      <c r="L43" s="16" t="s">
        <v>44</v>
      </c>
      <c r="T43" s="11"/>
      <c r="Y43" s="20"/>
      <c r="Z43" s="20"/>
      <c r="AA43" s="20"/>
    </row>
    <row r="44" spans="1:28" x14ac:dyDescent="0.2">
      <c r="A44" s="149">
        <v>7</v>
      </c>
      <c r="B44" s="6" t="s">
        <v>33</v>
      </c>
      <c r="C44" s="6"/>
      <c r="D44" s="6"/>
      <c r="E44" s="6"/>
      <c r="F44" s="6"/>
      <c r="G44" s="6"/>
      <c r="H44" s="6"/>
      <c r="I44" s="6"/>
      <c r="J44" s="19"/>
      <c r="K44" s="204" t="e">
        <f>Total_TFCA_Cost/(Lifetime_ROG_Emissions+Lifetime_NOx_Emissions+Lifetime_PM_Emissions)</f>
        <v>#DIV/0!</v>
      </c>
      <c r="L44" s="16" t="s">
        <v>45</v>
      </c>
      <c r="V44" s="20"/>
      <c r="W44" s="20"/>
      <c r="X44" s="20"/>
    </row>
    <row r="45" spans="1:28" ht="17.25" customHeight="1" thickBot="1" x14ac:dyDescent="0.3">
      <c r="A45" s="94">
        <v>8</v>
      </c>
      <c r="B45" s="218" t="s">
        <v>35</v>
      </c>
      <c r="C45" s="219"/>
      <c r="D45" s="219"/>
      <c r="E45" s="219"/>
      <c r="F45" s="219"/>
      <c r="G45" s="219"/>
      <c r="H45" s="219"/>
      <c r="I45" s="219"/>
      <c r="J45" s="220"/>
      <c r="K45" s="205" t="e">
        <f>Total_TFCA_Cost/(Lifetime_ROG_Emissions+Lifetime_NOx_Emissions+Lifetime_Weighted_PM_Emissions)</f>
        <v>#DIV/0!</v>
      </c>
      <c r="L45" s="70" t="s">
        <v>45</v>
      </c>
      <c r="M45" s="7"/>
      <c r="V45" s="20"/>
      <c r="W45" s="20"/>
      <c r="X45" s="20"/>
    </row>
    <row r="46" spans="1:28" x14ac:dyDescent="0.2">
      <c r="A46" s="5"/>
      <c r="B46" s="4"/>
      <c r="C46" s="5"/>
      <c r="D46" s="5"/>
      <c r="E46" s="5"/>
      <c r="M46" s="3"/>
      <c r="V46" s="20"/>
      <c r="W46" s="20"/>
      <c r="X46" s="20"/>
    </row>
    <row r="78" spans="5:8" x14ac:dyDescent="0.2">
      <c r="E78" s="18"/>
      <c r="F78" s="8"/>
    </row>
    <row r="79" spans="5:8" x14ac:dyDescent="0.2">
      <c r="E79" s="18"/>
      <c r="F79" s="8"/>
    </row>
    <row r="80" spans="5:8" x14ac:dyDescent="0.2">
      <c r="E80" s="18"/>
      <c r="F80" s="8"/>
      <c r="G80" s="8"/>
      <c r="H80" s="8"/>
    </row>
    <row r="81" spans="5:8" x14ac:dyDescent="0.2">
      <c r="E81" s="18"/>
      <c r="F81" s="8"/>
      <c r="G81" s="8"/>
      <c r="H81" s="8"/>
    </row>
    <row r="82" spans="5:8" x14ac:dyDescent="0.2">
      <c r="E82" s="18"/>
      <c r="F82" s="8"/>
      <c r="G82" s="8"/>
      <c r="H82" s="8"/>
    </row>
    <row r="83" spans="5:8" x14ac:dyDescent="0.2">
      <c r="E83" s="18"/>
      <c r="F83" s="8"/>
      <c r="G83" s="8"/>
      <c r="H83" s="8"/>
    </row>
    <row r="84" spans="5:8" x14ac:dyDescent="0.2">
      <c r="E84" s="18"/>
      <c r="F84" s="8"/>
      <c r="G84" s="8"/>
      <c r="H84" s="8"/>
    </row>
    <row r="85" spans="5:8" x14ac:dyDescent="0.2">
      <c r="E85" s="18"/>
      <c r="F85" s="8"/>
      <c r="G85" s="8"/>
      <c r="H85" s="8"/>
    </row>
    <row r="86" spans="5:8" x14ac:dyDescent="0.2">
      <c r="E86" s="18"/>
      <c r="F86" s="8"/>
      <c r="G86" s="8"/>
      <c r="H86" s="8"/>
    </row>
    <row r="87" spans="5:8" x14ac:dyDescent="0.2">
      <c r="E87" s="18"/>
      <c r="F87" s="8"/>
      <c r="G87" s="8"/>
      <c r="H87" s="8"/>
    </row>
    <row r="88" spans="5:8" x14ac:dyDescent="0.2">
      <c r="E88" s="18"/>
      <c r="F88" s="8"/>
      <c r="G88" s="8"/>
      <c r="H88" s="8"/>
    </row>
    <row r="89" spans="5:8" x14ac:dyDescent="0.2">
      <c r="E89" s="18"/>
      <c r="F89" s="8"/>
      <c r="G89" s="8"/>
      <c r="H89" s="8"/>
    </row>
    <row r="90" spans="5:8" x14ac:dyDescent="0.2">
      <c r="E90" s="18"/>
      <c r="F90" s="8"/>
      <c r="G90" s="8"/>
      <c r="H90" s="8"/>
    </row>
    <row r="91" spans="5:8" x14ac:dyDescent="0.2">
      <c r="E91" s="18"/>
      <c r="F91" s="8"/>
      <c r="G91" s="8"/>
      <c r="H91" s="8"/>
    </row>
    <row r="92" spans="5:8" x14ac:dyDescent="0.2">
      <c r="E92" s="18"/>
      <c r="F92" s="8"/>
      <c r="G92" s="8"/>
      <c r="H92" s="8"/>
    </row>
    <row r="93" spans="5:8" x14ac:dyDescent="0.2">
      <c r="E93" s="18"/>
    </row>
    <row r="94" spans="5:8" x14ac:dyDescent="0.2">
      <c r="E94" s="18"/>
    </row>
    <row r="95" spans="5:8" x14ac:dyDescent="0.2">
      <c r="E95" s="18"/>
    </row>
    <row r="96" spans="5:8" x14ac:dyDescent="0.2">
      <c r="E96" s="18"/>
    </row>
    <row r="97" spans="5:5" x14ac:dyDescent="0.2">
      <c r="E97" s="18"/>
    </row>
    <row r="98" spans="5:5" x14ac:dyDescent="0.2">
      <c r="E98" s="18"/>
    </row>
    <row r="99" spans="5:5" x14ac:dyDescent="0.2">
      <c r="E99" s="18"/>
    </row>
    <row r="100" spans="5:5" x14ac:dyDescent="0.2">
      <c r="E100" s="18"/>
    </row>
    <row r="101" spans="5:5" x14ac:dyDescent="0.2">
      <c r="E101" s="18"/>
    </row>
    <row r="102" spans="5:5" x14ac:dyDescent="0.2">
      <c r="E102" s="18"/>
    </row>
    <row r="103" spans="5:5" x14ac:dyDescent="0.2">
      <c r="E103" s="18"/>
    </row>
    <row r="104" spans="5:5" x14ac:dyDescent="0.2">
      <c r="E104" s="18"/>
    </row>
    <row r="105" spans="5:5" x14ac:dyDescent="0.2">
      <c r="E105" s="18"/>
    </row>
    <row r="106" spans="5:5" x14ac:dyDescent="0.2">
      <c r="E106" s="18"/>
    </row>
    <row r="107" spans="5:5" x14ac:dyDescent="0.2">
      <c r="E107" s="18"/>
    </row>
    <row r="108" spans="5:5" x14ac:dyDescent="0.2">
      <c r="E108" s="18"/>
    </row>
    <row r="109" spans="5:5" x14ac:dyDescent="0.2">
      <c r="E109" s="18"/>
    </row>
    <row r="110" spans="5:5" x14ac:dyDescent="0.2">
      <c r="E110" s="18"/>
    </row>
    <row r="111" spans="5:5" x14ac:dyDescent="0.2">
      <c r="E111" s="18"/>
    </row>
    <row r="112" spans="5:5" x14ac:dyDescent="0.2">
      <c r="E112" s="18"/>
    </row>
    <row r="113" spans="5:5" x14ac:dyDescent="0.2">
      <c r="E113" s="18"/>
    </row>
    <row r="114" spans="5:5" x14ac:dyDescent="0.2">
      <c r="E114" s="18"/>
    </row>
    <row r="115" spans="5:5" x14ac:dyDescent="0.2">
      <c r="E115" s="18"/>
    </row>
    <row r="116" spans="5:5" x14ac:dyDescent="0.2">
      <c r="E116" s="18"/>
    </row>
    <row r="117" spans="5:5" x14ac:dyDescent="0.2">
      <c r="E117" s="18"/>
    </row>
    <row r="118" spans="5:5" x14ac:dyDescent="0.2">
      <c r="E118" s="18"/>
    </row>
    <row r="119" spans="5:5" x14ac:dyDescent="0.2">
      <c r="E119" s="18"/>
    </row>
    <row r="120" spans="5:5" x14ac:dyDescent="0.2">
      <c r="E120" s="18"/>
    </row>
    <row r="121" spans="5:5" x14ac:dyDescent="0.2">
      <c r="E121" s="18"/>
    </row>
    <row r="122" spans="5:5" x14ac:dyDescent="0.2">
      <c r="E122" s="18"/>
    </row>
    <row r="123" spans="5:5" x14ac:dyDescent="0.2">
      <c r="E123" s="18"/>
    </row>
    <row r="124" spans="5:5" x14ac:dyDescent="0.2">
      <c r="E124" s="18"/>
    </row>
    <row r="125" spans="5:5" x14ac:dyDescent="0.2">
      <c r="E125" s="18"/>
    </row>
    <row r="126" spans="5:5" x14ac:dyDescent="0.2">
      <c r="E126" s="18"/>
    </row>
    <row r="127" spans="5:5" x14ac:dyDescent="0.2">
      <c r="E127" s="18"/>
    </row>
    <row r="128" spans="5:5" x14ac:dyDescent="0.2">
      <c r="E128" s="18"/>
    </row>
    <row r="129" spans="5:5" x14ac:dyDescent="0.2">
      <c r="E129" s="18"/>
    </row>
    <row r="130" spans="5:5" x14ac:dyDescent="0.2">
      <c r="E130" s="18"/>
    </row>
    <row r="131" spans="5:5" x14ac:dyDescent="0.2">
      <c r="E131" s="18"/>
    </row>
    <row r="132" spans="5:5" x14ac:dyDescent="0.2">
      <c r="E132" s="18"/>
    </row>
    <row r="133" spans="5:5" x14ac:dyDescent="0.2">
      <c r="E133" s="18"/>
    </row>
    <row r="134" spans="5:5" x14ac:dyDescent="0.2">
      <c r="E134" s="18"/>
    </row>
    <row r="135" spans="5:5" x14ac:dyDescent="0.2">
      <c r="E135" s="18"/>
    </row>
    <row r="136" spans="5:5" x14ac:dyDescent="0.2">
      <c r="E136" s="18"/>
    </row>
  </sheetData>
  <sheetProtection algorithmName="SHA-512" hashValue="+tJzKV1jpL+s8Kuz8cWsPTGHmqghgSPUhqWnUccqc0K8gp/JwoJL0YZBJjjVlqhKFUmXP8U24Qo2nMMRcUuksQ==" saltValue="T0t9lkO0za8/0u2wOhUhPA==" spinCount="100000" sheet="1" objects="1" scenarios="1" insertRows="0"/>
  <mergeCells count="7">
    <mergeCell ref="A14:U14"/>
    <mergeCell ref="A7:C7"/>
    <mergeCell ref="B45:J45"/>
    <mergeCell ref="I17:L17"/>
    <mergeCell ref="M17:P17"/>
    <mergeCell ref="Q17:T17"/>
    <mergeCell ref="A18:H18"/>
  </mergeCells>
  <phoneticPr fontId="0" type="noConversion"/>
  <pageMargins left="0.5" right="0.5" top="0.75" bottom="0.75" header="0.5" footer="0.5"/>
  <pageSetup scale="58" orientation="landscape" r:id="rId1"/>
  <headerFooter alignWithMargins="0">
    <oddFooter>&amp;C&amp;F&amp;R&amp;D &amp;T]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7E70B77-E826-4430-97FF-48C6FCFF006F}">
          <x14:formula1>
            <xm:f>'Emission Factors'!$A$27:$A$32</xm:f>
          </x14:formula1>
          <xm:sqref>F19:F34</xm:sqref>
        </x14:dataValidation>
        <x14:dataValidation type="list" allowBlank="1" showInputMessage="1" showErrorMessage="1" xr:uid="{C14D1BAD-535A-4338-8AFD-446C1AB92655}">
          <x14:formula1>
            <xm:f>'Emission Factors'!$A$35:$A$37</xm:f>
          </x14:formula1>
          <xm:sqref>E19:E34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"/>
  <sheetViews>
    <sheetView workbookViewId="0">
      <selection activeCell="L24" sqref="L24"/>
    </sheetView>
  </sheetViews>
  <sheetFormatPr defaultColWidth="8.5703125" defaultRowHeight="12.75" x14ac:dyDescent="0.2"/>
  <sheetData>
    <row r="1" spans="1:11" ht="16.5" thickBot="1" x14ac:dyDescent="0.3">
      <c r="A1" s="33" t="s">
        <v>66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3" spans="1:11" x14ac:dyDescent="0.2">
      <c r="A3" s="119" t="s">
        <v>72</v>
      </c>
    </row>
    <row r="5" spans="1:11" x14ac:dyDescent="0.2">
      <c r="A5" t="s">
        <v>115</v>
      </c>
    </row>
  </sheetData>
  <phoneticPr fontId="20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95E5-8836-4B59-8C78-3A4DB40FCA4C}">
  <sheetPr>
    <pageSetUpPr fitToPage="1"/>
  </sheetPr>
  <dimension ref="A1:O52"/>
  <sheetViews>
    <sheetView tabSelected="1" topLeftCell="A4" zoomScale="110" zoomScaleNormal="100" workbookViewId="0">
      <selection activeCell="C13" sqref="C13"/>
    </sheetView>
  </sheetViews>
  <sheetFormatPr defaultColWidth="8.5703125" defaultRowHeight="12.75" x14ac:dyDescent="0.2"/>
  <cols>
    <col min="1" max="1" width="26.85546875" customWidth="1"/>
    <col min="2" max="3" width="18.140625" customWidth="1"/>
    <col min="4" max="4" width="12.42578125" customWidth="1"/>
    <col min="5" max="5" width="19.140625" customWidth="1"/>
    <col min="6" max="6" width="10.5703125" customWidth="1"/>
    <col min="7" max="7" width="11.5703125" customWidth="1"/>
    <col min="8" max="8" width="12.5703125" customWidth="1"/>
    <col min="9" max="9" width="11.85546875" customWidth="1"/>
    <col min="10" max="10" width="11.140625" customWidth="1"/>
    <col min="11" max="11" width="12.85546875" customWidth="1"/>
    <col min="12" max="12" width="12.42578125" customWidth="1"/>
    <col min="13" max="13" width="11.5703125" customWidth="1"/>
    <col min="14" max="14" width="12.85546875" customWidth="1"/>
    <col min="15" max="15" width="14.42578125" customWidth="1"/>
    <col min="16" max="16" width="9.5703125" customWidth="1"/>
    <col min="17" max="17" width="12.5703125" customWidth="1"/>
    <col min="18" max="19" width="11.5703125" customWidth="1"/>
    <col min="20" max="20" width="13.42578125" customWidth="1"/>
    <col min="21" max="21" width="9.85546875" customWidth="1"/>
    <col min="22" max="22" width="13.85546875" customWidth="1"/>
    <col min="23" max="23" width="9.42578125" customWidth="1"/>
    <col min="24" max="24" width="10" customWidth="1"/>
    <col min="25" max="25" width="12.5703125" bestFit="1" customWidth="1"/>
  </cols>
  <sheetData>
    <row r="1" spans="1:11" ht="23.25" x14ac:dyDescent="0.35">
      <c r="A1" s="37" t="s">
        <v>23</v>
      </c>
    </row>
    <row r="2" spans="1:11" ht="20.25" x14ac:dyDescent="0.3">
      <c r="A2" s="93" t="s">
        <v>110</v>
      </c>
    </row>
    <row r="3" spans="1:11" x14ac:dyDescent="0.2">
      <c r="A3" s="96" t="s">
        <v>111</v>
      </c>
    </row>
    <row r="4" spans="1:11" x14ac:dyDescent="0.2">
      <c r="A4" s="122"/>
    </row>
    <row r="6" spans="1:11" ht="13.5" thickBot="1" x14ac:dyDescent="0.25">
      <c r="A6" s="135"/>
    </row>
    <row r="7" spans="1:11" x14ac:dyDescent="0.2">
      <c r="A7" s="232" t="s">
        <v>87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1" ht="13.5" thickBot="1" x14ac:dyDescent="0.25">
      <c r="A8" s="250" t="s">
        <v>82</v>
      </c>
      <c r="B8" s="247" t="s">
        <v>22</v>
      </c>
      <c r="C8" s="244" t="s">
        <v>128</v>
      </c>
      <c r="D8" s="235" t="s">
        <v>81</v>
      </c>
      <c r="E8" s="236"/>
      <c r="F8" s="236"/>
      <c r="G8" s="236"/>
      <c r="H8" s="236"/>
      <c r="I8" s="236"/>
      <c r="J8" s="236"/>
      <c r="K8" s="237"/>
    </row>
    <row r="9" spans="1:11" ht="12.75" customHeight="1" x14ac:dyDescent="0.2">
      <c r="A9" s="251"/>
      <c r="B9" s="248"/>
      <c r="C9" s="245"/>
      <c r="D9" s="238" t="s">
        <v>123</v>
      </c>
      <c r="E9" s="239"/>
      <c r="F9" s="239"/>
      <c r="G9" s="240"/>
      <c r="H9" s="241" t="s">
        <v>117</v>
      </c>
      <c r="I9" s="242"/>
      <c r="J9" s="242"/>
      <c r="K9" s="243"/>
    </row>
    <row r="10" spans="1:11" ht="13.5" thickBot="1" x14ac:dyDescent="0.25">
      <c r="A10" s="252"/>
      <c r="B10" s="249"/>
      <c r="C10" s="246"/>
      <c r="D10" s="143" t="s">
        <v>49</v>
      </c>
      <c r="E10" s="144" t="s">
        <v>85</v>
      </c>
      <c r="F10" s="144" t="s">
        <v>86</v>
      </c>
      <c r="G10" s="145" t="s">
        <v>50</v>
      </c>
      <c r="H10" s="146" t="s">
        <v>49</v>
      </c>
      <c r="I10" s="147" t="s">
        <v>85</v>
      </c>
      <c r="J10" s="147" t="s">
        <v>86</v>
      </c>
      <c r="K10" s="148" t="s">
        <v>50</v>
      </c>
    </row>
    <row r="11" spans="1:11" x14ac:dyDescent="0.2">
      <c r="A11" s="259" t="s">
        <v>88</v>
      </c>
      <c r="B11" s="230" t="s">
        <v>90</v>
      </c>
      <c r="C11" s="139">
        <v>2020</v>
      </c>
      <c r="D11" s="162">
        <v>2.4135307380158539</v>
      </c>
      <c r="E11" s="163">
        <v>1.167995312008911</v>
      </c>
      <c r="F11" s="163">
        <v>2.8230994150262772E-3</v>
      </c>
      <c r="G11" s="164">
        <v>221.5776649709538</v>
      </c>
      <c r="H11" s="263" t="s">
        <v>90</v>
      </c>
      <c r="I11" s="264"/>
      <c r="J11" s="264"/>
      <c r="K11" s="265"/>
    </row>
    <row r="12" spans="1:11" ht="13.5" thickBot="1" x14ac:dyDescent="0.25">
      <c r="A12" s="260"/>
      <c r="B12" s="261"/>
      <c r="C12" s="141">
        <v>2021</v>
      </c>
      <c r="D12" s="165">
        <v>2.4192153580122353</v>
      </c>
      <c r="E12" s="166">
        <v>1.1686789860199285</v>
      </c>
      <c r="F12" s="166">
        <v>2.8314551332895704E-3</v>
      </c>
      <c r="G12" s="167">
        <v>221.72269166312807</v>
      </c>
      <c r="H12" s="253" t="s">
        <v>90</v>
      </c>
      <c r="I12" s="254"/>
      <c r="J12" s="254"/>
      <c r="K12" s="255"/>
    </row>
    <row r="13" spans="1:11" x14ac:dyDescent="0.2">
      <c r="A13" s="259" t="s">
        <v>124</v>
      </c>
      <c r="B13" s="230" t="s">
        <v>91</v>
      </c>
      <c r="C13" s="139">
        <v>2020</v>
      </c>
      <c r="D13" s="162">
        <v>1.5622208093326864E-2</v>
      </c>
      <c r="E13" s="163">
        <v>2.66739064050306E-2</v>
      </c>
      <c r="F13" s="163">
        <v>1.6446650220887564E-3</v>
      </c>
      <c r="G13" s="164">
        <v>228.30238961421222</v>
      </c>
      <c r="H13" s="174">
        <v>1.0441504861336778E-3</v>
      </c>
      <c r="I13" s="175">
        <v>0</v>
      </c>
      <c r="J13" s="175">
        <v>0</v>
      </c>
      <c r="K13" s="176">
        <v>0</v>
      </c>
    </row>
    <row r="14" spans="1:11" ht="13.5" thickBot="1" x14ac:dyDescent="0.25">
      <c r="A14" s="262"/>
      <c r="B14" s="231"/>
      <c r="C14" s="140">
        <v>2021</v>
      </c>
      <c r="D14" s="168">
        <v>1.4131018243130962E-2</v>
      </c>
      <c r="E14" s="169">
        <v>2.4515242194816801E-2</v>
      </c>
      <c r="F14" s="169">
        <v>1.0028645180621568E-3</v>
      </c>
      <c r="G14" s="170">
        <v>219.54519240616301</v>
      </c>
      <c r="H14" s="177">
        <v>1.0207300096511237E-3</v>
      </c>
      <c r="I14" s="178">
        <v>0</v>
      </c>
      <c r="J14" s="178">
        <v>0</v>
      </c>
      <c r="K14" s="179">
        <v>0</v>
      </c>
    </row>
    <row r="15" spans="1:11" x14ac:dyDescent="0.2">
      <c r="A15" s="259" t="s">
        <v>127</v>
      </c>
      <c r="B15" s="230" t="s">
        <v>91</v>
      </c>
      <c r="C15" s="139">
        <v>2020</v>
      </c>
      <c r="D15" s="162">
        <v>2.1477106967981378E-2</v>
      </c>
      <c r="E15" s="163">
        <v>3.2573832968930072E-2</v>
      </c>
      <c r="F15" s="163">
        <v>1.6714378251311748E-3</v>
      </c>
      <c r="G15" s="164">
        <v>270.28549144497021</v>
      </c>
      <c r="H15" s="174">
        <v>1.2432163955209518E-3</v>
      </c>
      <c r="I15" s="175">
        <v>0</v>
      </c>
      <c r="J15" s="175">
        <v>0</v>
      </c>
      <c r="K15" s="176">
        <v>0</v>
      </c>
    </row>
    <row r="16" spans="1:11" ht="13.5" thickBot="1" x14ac:dyDescent="0.25">
      <c r="A16" s="262"/>
      <c r="B16" s="231"/>
      <c r="C16" s="142">
        <v>2021</v>
      </c>
      <c r="D16" s="168">
        <v>1.9078532288659699E-2</v>
      </c>
      <c r="E16" s="169">
        <v>2.9408976295647992E-2</v>
      </c>
      <c r="F16" s="169">
        <v>1.0406328386944638E-3</v>
      </c>
      <c r="G16" s="170">
        <v>255.78596607391469</v>
      </c>
      <c r="H16" s="177">
        <v>1.2508749244333514E-3</v>
      </c>
      <c r="I16" s="178">
        <v>0</v>
      </c>
      <c r="J16" s="178">
        <v>0</v>
      </c>
      <c r="K16" s="179">
        <v>0</v>
      </c>
    </row>
    <row r="17" spans="1:15" x14ac:dyDescent="0.2">
      <c r="A17" s="259" t="s">
        <v>89</v>
      </c>
      <c r="B17" s="230" t="s">
        <v>92</v>
      </c>
      <c r="C17" s="139">
        <v>2020</v>
      </c>
      <c r="D17" s="162">
        <v>2.2417329339466486E-2</v>
      </c>
      <c r="E17" s="163">
        <v>3.3632991394759386E-2</v>
      </c>
      <c r="F17" s="163">
        <v>1.7034037210510134E-3</v>
      </c>
      <c r="G17" s="164">
        <v>328.46246915270825</v>
      </c>
      <c r="H17" s="174">
        <v>1.3118751055357127E-3</v>
      </c>
      <c r="I17" s="175">
        <v>0</v>
      </c>
      <c r="J17" s="175">
        <v>0</v>
      </c>
      <c r="K17" s="176">
        <v>0</v>
      </c>
    </row>
    <row r="18" spans="1:15" ht="13.5" thickBot="1" x14ac:dyDescent="0.25">
      <c r="A18" s="262"/>
      <c r="B18" s="231"/>
      <c r="C18" s="140">
        <v>2021</v>
      </c>
      <c r="D18" s="168">
        <v>1.9621025264265103E-2</v>
      </c>
      <c r="E18" s="169">
        <v>2.9529254792019115E-2</v>
      </c>
      <c r="F18" s="169">
        <v>1.0053591857030651E-3</v>
      </c>
      <c r="G18" s="170">
        <v>309.39289686385467</v>
      </c>
      <c r="H18" s="177">
        <v>1.3331446899481655E-3</v>
      </c>
      <c r="I18" s="178">
        <v>0</v>
      </c>
      <c r="J18" s="178">
        <v>0</v>
      </c>
      <c r="K18" s="179">
        <v>0</v>
      </c>
    </row>
    <row r="19" spans="1:15" x14ac:dyDescent="0.2">
      <c r="A19" s="259" t="s">
        <v>125</v>
      </c>
      <c r="B19" s="230" t="s">
        <v>93</v>
      </c>
      <c r="C19" s="139">
        <v>2020</v>
      </c>
      <c r="D19" s="162">
        <v>6.7689650348430011E-2</v>
      </c>
      <c r="E19" s="163">
        <v>0.11857736078824417</v>
      </c>
      <c r="F19" s="163">
        <v>3.9884704026036397E-3</v>
      </c>
      <c r="G19" s="164">
        <v>735.28122881753268</v>
      </c>
      <c r="H19" s="263" t="s">
        <v>90</v>
      </c>
      <c r="I19" s="264"/>
      <c r="J19" s="264"/>
      <c r="K19" s="265"/>
    </row>
    <row r="20" spans="1:15" ht="13.5" thickBot="1" x14ac:dyDescent="0.25">
      <c r="A20" s="260"/>
      <c r="B20" s="261"/>
      <c r="C20" s="141">
        <v>2021</v>
      </c>
      <c r="D20" s="165">
        <v>6.6399828987878301E-2</v>
      </c>
      <c r="E20" s="166">
        <v>0.10195637752163816</v>
      </c>
      <c r="F20" s="166">
        <v>3.4757007278506153E-3</v>
      </c>
      <c r="G20" s="167">
        <v>716.97646283365611</v>
      </c>
      <c r="H20" s="253" t="s">
        <v>90</v>
      </c>
      <c r="I20" s="254"/>
      <c r="J20" s="254"/>
      <c r="K20" s="255"/>
    </row>
    <row r="21" spans="1:15" x14ac:dyDescent="0.2">
      <c r="A21" s="259" t="s">
        <v>126</v>
      </c>
      <c r="B21" s="230" t="s">
        <v>94</v>
      </c>
      <c r="C21" s="139">
        <v>2020</v>
      </c>
      <c r="D21" s="162">
        <v>8.4756341880436181E-2</v>
      </c>
      <c r="E21" s="163">
        <v>0.11854672083670549</v>
      </c>
      <c r="F21" s="163">
        <v>6.4892697860730658E-3</v>
      </c>
      <c r="G21" s="164">
        <v>731.51897615211089</v>
      </c>
      <c r="H21" s="263" t="s">
        <v>90</v>
      </c>
      <c r="I21" s="264"/>
      <c r="J21" s="264"/>
      <c r="K21" s="265"/>
    </row>
    <row r="22" spans="1:15" ht="13.5" thickBot="1" x14ac:dyDescent="0.25">
      <c r="A22" s="262"/>
      <c r="B22" s="231"/>
      <c r="C22" s="142">
        <v>2021</v>
      </c>
      <c r="D22" s="171">
        <v>8.3944628568090512E-2</v>
      </c>
      <c r="E22" s="172">
        <v>9.9013731192845497E-2</v>
      </c>
      <c r="F22" s="172">
        <v>6.4957919382725177E-3</v>
      </c>
      <c r="G22" s="173">
        <v>713.31220606687884</v>
      </c>
      <c r="H22" s="256" t="s">
        <v>90</v>
      </c>
      <c r="I22" s="257"/>
      <c r="J22" s="257"/>
      <c r="K22" s="258"/>
    </row>
    <row r="23" spans="1:15" x14ac:dyDescent="0.2">
      <c r="A23" s="113"/>
      <c r="B23" s="5"/>
      <c r="C23" s="5"/>
      <c r="D23" s="136"/>
      <c r="E23" s="136"/>
      <c r="F23" s="136"/>
      <c r="G23" s="136"/>
      <c r="H23" s="136"/>
      <c r="I23" s="136"/>
      <c r="J23" s="136"/>
      <c r="K23" s="136"/>
      <c r="L23" s="137"/>
      <c r="M23" s="137"/>
      <c r="N23" s="137"/>
      <c r="O23" s="137"/>
    </row>
    <row r="24" spans="1:15" x14ac:dyDescent="0.2">
      <c r="D24" s="138"/>
      <c r="E24" s="138"/>
      <c r="F24" s="138"/>
      <c r="G24" s="138"/>
    </row>
    <row r="26" spans="1:15" x14ac:dyDescent="0.2">
      <c r="A26" s="112" t="s">
        <v>100</v>
      </c>
    </row>
    <row r="27" spans="1:15" x14ac:dyDescent="0.2">
      <c r="A27" s="123" t="s">
        <v>101</v>
      </c>
    </row>
    <row r="28" spans="1:15" x14ac:dyDescent="0.2">
      <c r="A28" s="123" t="s">
        <v>129</v>
      </c>
    </row>
    <row r="29" spans="1:15" x14ac:dyDescent="0.2">
      <c r="A29" s="123" t="s">
        <v>103</v>
      </c>
    </row>
    <row r="30" spans="1:15" x14ac:dyDescent="0.2">
      <c r="A30" s="123" t="s">
        <v>153</v>
      </c>
    </row>
    <row r="31" spans="1:15" x14ac:dyDescent="0.2">
      <c r="A31" s="123" t="s">
        <v>130</v>
      </c>
    </row>
    <row r="32" spans="1:15" x14ac:dyDescent="0.2">
      <c r="A32" s="123" t="s">
        <v>131</v>
      </c>
    </row>
    <row r="33" spans="1:3" x14ac:dyDescent="0.2">
      <c r="A33" s="113"/>
      <c r="C33" s="5"/>
    </row>
    <row r="34" spans="1:3" x14ac:dyDescent="0.2">
      <c r="A34" s="110" t="s">
        <v>97</v>
      </c>
    </row>
    <row r="35" spans="1:3" x14ac:dyDescent="0.2">
      <c r="A35" s="213" t="s">
        <v>90</v>
      </c>
    </row>
    <row r="36" spans="1:3" x14ac:dyDescent="0.2">
      <c r="A36" s="214" t="s">
        <v>83</v>
      </c>
    </row>
    <row r="37" spans="1:3" x14ac:dyDescent="0.2">
      <c r="A37" s="82" t="s">
        <v>84</v>
      </c>
    </row>
    <row r="40" spans="1:3" x14ac:dyDescent="0.2">
      <c r="A40" s="117" t="s">
        <v>116</v>
      </c>
    </row>
    <row r="41" spans="1:3" x14ac:dyDescent="0.2">
      <c r="A41" t="s">
        <v>104</v>
      </c>
    </row>
    <row r="42" spans="1:3" x14ac:dyDescent="0.2">
      <c r="A42" t="s">
        <v>105</v>
      </c>
    </row>
    <row r="43" spans="1:3" x14ac:dyDescent="0.2">
      <c r="A43" t="s">
        <v>106</v>
      </c>
    </row>
    <row r="44" spans="1:3" x14ac:dyDescent="0.2">
      <c r="A44" t="s">
        <v>120</v>
      </c>
      <c r="B44" t="s">
        <v>122</v>
      </c>
    </row>
    <row r="45" spans="1:3" x14ac:dyDescent="0.2">
      <c r="A45" t="s">
        <v>107</v>
      </c>
      <c r="B45" t="s">
        <v>109</v>
      </c>
    </row>
    <row r="46" spans="1:3" x14ac:dyDescent="0.2">
      <c r="A46" t="s">
        <v>121</v>
      </c>
    </row>
    <row r="47" spans="1:3" x14ac:dyDescent="0.2">
      <c r="A47" t="s">
        <v>108</v>
      </c>
    </row>
    <row r="48" spans="1:3" x14ac:dyDescent="0.2">
      <c r="A48" t="s">
        <v>132</v>
      </c>
    </row>
    <row r="49" spans="1:4" x14ac:dyDescent="0.2">
      <c r="A49" s="118" t="s">
        <v>112</v>
      </c>
    </row>
    <row r="52" spans="1:4" x14ac:dyDescent="0.2">
      <c r="A52" t="s">
        <v>95</v>
      </c>
      <c r="B52">
        <v>907185</v>
      </c>
      <c r="D52" t="s">
        <v>96</v>
      </c>
    </row>
  </sheetData>
  <sheetProtection algorithmName="SHA-512" hashValue="skL6aINFij55xcAsIFtLQ2MWLsqfbv5yZ8L9c3SlxkaRs8eDs4V+ZFJgG5MFi81uMJ8pzujRZEg/exD8uQ6CKQ==" saltValue="Pa9zwOOBdZJ3Hm23a0H3FA==" spinCount="100000" sheet="1" insertRows="0" insertHyperlinks="0" deleteRows="0"/>
  <mergeCells count="25">
    <mergeCell ref="H20:K20"/>
    <mergeCell ref="H22:K22"/>
    <mergeCell ref="H12:K12"/>
    <mergeCell ref="A11:A12"/>
    <mergeCell ref="B11:B12"/>
    <mergeCell ref="A21:A22"/>
    <mergeCell ref="A19:A20"/>
    <mergeCell ref="A17:A18"/>
    <mergeCell ref="H11:K11"/>
    <mergeCell ref="H19:K19"/>
    <mergeCell ref="H21:K21"/>
    <mergeCell ref="A15:A16"/>
    <mergeCell ref="A13:A14"/>
    <mergeCell ref="B21:B22"/>
    <mergeCell ref="B19:B20"/>
    <mergeCell ref="B17:B18"/>
    <mergeCell ref="B15:B16"/>
    <mergeCell ref="B13:B14"/>
    <mergeCell ref="A7:K7"/>
    <mergeCell ref="D8:K8"/>
    <mergeCell ref="D9:G9"/>
    <mergeCell ref="H9:K9"/>
    <mergeCell ref="C8:C10"/>
    <mergeCell ref="B8:B10"/>
    <mergeCell ref="A8:A10"/>
  </mergeCells>
  <pageMargins left="0.42" right="0.5" top="1" bottom="0.75" header="0.5" footer="0.5"/>
  <pageSetup scale="85" orientation="landscape" cellComments="asDisplayed" r:id="rId1"/>
  <headerFooter alignWithMargins="0">
    <oddFooter>&amp;C&amp;F&amp;R&amp;D &amp;T]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50</vt:i4>
      </vt:variant>
    </vt:vector>
  </HeadingPairs>
  <TitlesOfParts>
    <vt:vector size="55" baseType="lpstr">
      <vt:lpstr>Instructions</vt:lpstr>
      <vt:lpstr>Gen'l Info</vt:lpstr>
      <vt:lpstr>CE calcs</vt:lpstr>
      <vt:lpstr>Notes and Assumptions</vt:lpstr>
      <vt:lpstr>Emission Factors</vt:lpstr>
      <vt:lpstr>Annual_CO2_Emissions</vt:lpstr>
      <vt:lpstr>Annual_Emission_Reductions_ROG_NOx_PM</vt:lpstr>
      <vt:lpstr>Annual_NOx_Emissions</vt:lpstr>
      <vt:lpstr>Annual_PM_Emissions</vt:lpstr>
      <vt:lpstr>Annual_ROG_Emissions</vt:lpstr>
      <vt:lpstr>Annual_Weighted_PM_Emissions</vt:lpstr>
      <vt:lpstr>'Gen''l Info'!BVMT</vt:lpstr>
      <vt:lpstr>BVMT</vt:lpstr>
      <vt:lpstr>'Gen''l Info'!BVMTNOxfactor</vt:lpstr>
      <vt:lpstr>BVMTNOxfactor</vt:lpstr>
      <vt:lpstr>'Gen''l Info'!BVMTPM10factor</vt:lpstr>
      <vt:lpstr>BVMTPM10factor</vt:lpstr>
      <vt:lpstr>'Gen''l Info'!BVMTROGfactor</vt:lpstr>
      <vt:lpstr>BVMTROGfactor</vt:lpstr>
      <vt:lpstr>Clean_Air_Policies_Points</vt:lpstr>
      <vt:lpstr>CoFund</vt:lpstr>
      <vt:lpstr>Disadvantaged_Community_Points</vt:lpstr>
      <vt:lpstr>Greenhouse_Gas_Points</vt:lpstr>
      <vt:lpstr>Lifetime_CO2_Emissions</vt:lpstr>
      <vt:lpstr>Lifetime_Emission_Reductions_ROG_NOx_PM</vt:lpstr>
      <vt:lpstr>Lifetime_NOx_Emissions</vt:lpstr>
      <vt:lpstr>Lifetime_PM_Emissions</vt:lpstr>
      <vt:lpstr>Lifetime_ROG_Emissions</vt:lpstr>
      <vt:lpstr>Lifetime_Weighted_PM_Emissions</vt:lpstr>
      <vt:lpstr>New_Vehicle_PM_Emission_Factor__gr_mi</vt:lpstr>
      <vt:lpstr>Other_Project_Attributes_Points</vt:lpstr>
      <vt:lpstr>'CE calcs'!Print_Area</vt:lpstr>
      <vt:lpstr>'Emission Factors'!Print_Area</vt:lpstr>
      <vt:lpstr>'Gen''l Info'!Print_Area</vt:lpstr>
      <vt:lpstr>Instructions!Print_Area</vt:lpstr>
      <vt:lpstr>Project_Sponsor_Address</vt:lpstr>
      <vt:lpstr>Project_Sponsor_City</vt:lpstr>
      <vt:lpstr>Project_Sponsor_Contact</vt:lpstr>
      <vt:lpstr>'Gen''l Info'!Project_Sponsor_Email</vt:lpstr>
      <vt:lpstr>Project_Sponsor_Email</vt:lpstr>
      <vt:lpstr>Project_Sponsor_Phone_Number</vt:lpstr>
      <vt:lpstr>'Gen''l Info'!Promote_Alternative_Transportation_Modes</vt:lpstr>
      <vt:lpstr>Promote_Alternative_Transportation_Modes</vt:lpstr>
      <vt:lpstr>'Gen''l Info'!Public_Non_Public_Entity</vt:lpstr>
      <vt:lpstr>Sensitive_Communities_Points</vt:lpstr>
      <vt:lpstr>TFCA_Cost_40_Percent</vt:lpstr>
      <vt:lpstr>'Gen''l Info'!TFCA_Cost_60_Percent</vt:lpstr>
      <vt:lpstr>TFCA_Cost_60_Percent</vt:lpstr>
      <vt:lpstr>TFCA_Cost_Effectiveness</vt:lpstr>
      <vt:lpstr>TFCA_Weighted_Cost_Effectiveness</vt:lpstr>
      <vt:lpstr>Total_New_EVs</vt:lpstr>
      <vt:lpstr>Total_Points</vt:lpstr>
      <vt:lpstr>Total_Project_Cost</vt:lpstr>
      <vt:lpstr>Total_TFCA_Cost</vt:lpstr>
      <vt:lpstr>Yrs_Effectiveness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Hui</dc:creator>
  <cp:lastModifiedBy>Betty Kwan</cp:lastModifiedBy>
  <cp:lastPrinted>2014-12-20T00:25:18Z</cp:lastPrinted>
  <dcterms:created xsi:type="dcterms:W3CDTF">1998-03-03T01:20:13Z</dcterms:created>
  <dcterms:modified xsi:type="dcterms:W3CDTF">2020-02-27T00:16:29Z</dcterms:modified>
</cp:coreProperties>
</file>