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cifs-02\sections\Env_Rev\Grant Programs\TFCA PROGRAM\WORKSHTS\EXCEL\2020\County Program Manager\"/>
    </mc:Choice>
  </mc:AlternateContent>
  <xr:revisionPtr revIDLastSave="0" documentId="13_ncr:1_{079F2155-63EB-423A-BC80-8613D0B122F9}" xr6:coauthVersionLast="40" xr6:coauthVersionMax="40" xr10:uidLastSave="{00000000-0000-0000-0000-000000000000}"/>
  <bookViews>
    <workbookView xWindow="40920" yWindow="-120" windowWidth="29040" windowHeight="17640" xr2:uid="{00000000-000D-0000-FFFF-FFFF00000000}"/>
  </bookViews>
  <sheets>
    <sheet name="Instructions" sheetId="9" r:id="rId1"/>
    <sheet name="Gen'l Info" sheetId="10" r:id="rId2"/>
    <sheet name="CE Charger Projects" sheetId="4" r:id="rId3"/>
    <sheet name="Notes and Assumptions" sheetId="8" r:id="rId4"/>
    <sheet name="Emission Factors" sheetId="2" r:id="rId5"/>
  </sheets>
  <externalReferences>
    <externalReference r:id="rId6"/>
    <externalReference r:id="rId7"/>
    <externalReference r:id="rId8"/>
    <externalReference r:id="rId9"/>
    <externalReference r:id="rId10"/>
    <externalReference r:id="rId11"/>
  </externalReferences>
  <definedNames>
    <definedName name="_xlnm._FilterDatabase" localSheetId="1" hidden="1">'Gen''l Info'!#REF!</definedName>
    <definedName name="Admin_Cost">#REF!</definedName>
    <definedName name="Admin_Cost_Max_5_Percent">#REF!</definedName>
    <definedName name="Admin_Cost_Percent">#REF!</definedName>
    <definedName name="Annual_CO2_Emissions" localSheetId="1">'Gen''l Info'!#REF!</definedName>
    <definedName name="Annual_Emission_Reductions_ROG_NOx_PM" localSheetId="1">'Gen''l Info'!#REF!</definedName>
    <definedName name="Annual_Mileage_New_Vehicles" localSheetId="1">'Gen''l Info'!#REF!</definedName>
    <definedName name="Annual_NOx_Emissions" localSheetId="1">'Gen''l Info'!#REF!</definedName>
    <definedName name="Annual_PM_Emissions" localSheetId="1">'Gen''l Info'!#REF!</definedName>
    <definedName name="Annual_PM_Emissions">[1]Calcs!$J$40</definedName>
    <definedName name="Annual_ROG_Emissions" localSheetId="1">'Gen''l Info'!#REF!</definedName>
    <definedName name="Annual_Trips_Reduced" localSheetId="1">'Gen''l Info'!#REF!</definedName>
    <definedName name="Annual_Trips_Reduced">[1]Calcs!#REF!</definedName>
    <definedName name="Annual_VMT_Reduction" localSheetId="1">'Gen''l Info'!#REF!</definedName>
    <definedName name="Annual_VMT_Reduction">[1]Calcs!#REF!</definedName>
    <definedName name="Annual_Weighted_PM_Emissions" localSheetId="1">'Gen''l Info'!#REF!</definedName>
    <definedName name="Annual_Weighted_PM_Emissions">[1]Calcs!$J$41</definedName>
    <definedName name="Application_Number" localSheetId="1">'Gen''l Info'!#REF!</definedName>
    <definedName name="Application_Number">[1]Calcs!#REF!</definedName>
    <definedName name="BEndNOxfactor">[2]Calcs!#REF!</definedName>
    <definedName name="BEndROGfactor">[2]Calcs!#REF!</definedName>
    <definedName name="Benefits_Sensitive___PM_Impacted_Communities?">#REF!</definedName>
    <definedName name="BTrips">[2]Calcs!#REF!</definedName>
    <definedName name="BVMT" localSheetId="1">'Gen''l Info'!$B$30</definedName>
    <definedName name="BVMTNOxfactor" localSheetId="1">'Gen''l Info'!$B$32</definedName>
    <definedName name="BVMTPM10factor" localSheetId="1">'Gen''l Info'!$B$33</definedName>
    <definedName name="BVMTROGfactor" localSheetId="1">'Gen''l Info'!$B$31</definedName>
    <definedName name="Clean_Air_Policies_Points" localSheetId="1">'Gen''l Info'!#REF!</definedName>
    <definedName name="CO2_Electric">'[3]EF-Trip Reduction'!$C$41</definedName>
    <definedName name="CO2_from_CNG">'[3]EF-Trip Reduction'!$C$40</definedName>
    <definedName name="CoFund" localSheetId="1">'Gen''l Info'!#REF!</definedName>
    <definedName name="Cost_Effectiveness_Points" localSheetId="1">'Gen''l Info'!#REF!</definedName>
    <definedName name="Cost_Effectiveness_Points">[1]Calcs!#REF!</definedName>
    <definedName name="CurrentStd">'[1]Emission Factors'!$A$13:$A$14</definedName>
    <definedName name="Disadvantaged_Community_Points" localSheetId="1">'Gen''l Info'!#REF!</definedName>
    <definedName name="District_Staff_Liason__initials">#REF!</definedName>
    <definedName name="DisVMT">[2]Calcs!#REF!</definedName>
    <definedName name="DVMTNOxfactor">[4]Calcs!#REF!</definedName>
    <definedName name="DVMTROGfactor">[4]Calcs!#REF!</definedName>
    <definedName name="Final_Report_Date_CMA" localSheetId="1">'Gen''l Info'!#REF!</definedName>
    <definedName name="Final_Report_Date_CMA">[1]Calcs!#REF!</definedName>
    <definedName name="Final_Report_Date_PM">[4]Calcs!#REF!</definedName>
    <definedName name="Greenhouse_Gas_Points" localSheetId="1">'Gen''l Info'!#REF!</definedName>
    <definedName name="Incremental_Cost">#REF!</definedName>
    <definedName name="Lifetime_CO2_Emissions" localSheetId="1">'Gen''l Info'!#REF!</definedName>
    <definedName name="Lifetime_Emission_Reductions_ROG_NOx">[4]Calcs!#REF!</definedName>
    <definedName name="Lifetime_Emission_Reductions_ROG_NOx_PM" localSheetId="1">'Gen''l Info'!#REF!</definedName>
    <definedName name="Lifetime_Emissions_Reductions_Tons_ROG_NOx_PM">[2]Calcs!#REF!</definedName>
    <definedName name="Lifetime_NOx_Emissions" localSheetId="1">'Gen''l Info'!#REF!</definedName>
    <definedName name="Lifetime_NOx_Emissions">[1]Calcs!$K$39</definedName>
    <definedName name="Lifetime_NOx_Emissions_Plus_Scrap_Credit">[5]Calcs!#REF!</definedName>
    <definedName name="Lifetime_PM_Emissions" localSheetId="1">'Gen''l Info'!#REF!</definedName>
    <definedName name="Lifetime_PM_Emissions">[1]Calcs!$K$40</definedName>
    <definedName name="Lifetime_ROG_Emissions" localSheetId="1">'Gen''l Info'!#REF!</definedName>
    <definedName name="Lifetime_ROG_Emissions">[1]Calcs!$K$38</definedName>
    <definedName name="Lifetime_ROG_Emissions_Plus_Scrap_Credit">[5]Calcs!#REF!</definedName>
    <definedName name="Lifetime_Trips_Eliminated">[2]Calcs!#REF!</definedName>
    <definedName name="Lifetime_Trips_Reduced" localSheetId="1">'Gen''l Info'!#REF!</definedName>
    <definedName name="Lifetime_Trips_Reduced">[1]Calcs!#REF!</definedName>
    <definedName name="Lifetime_VMT_Reduction" localSheetId="1">'Gen''l Info'!#REF!</definedName>
    <definedName name="Lifetime_VMT_Reduction">[1]Calcs!#REF!</definedName>
    <definedName name="Lifetime_Weighted_PM_Emissions" localSheetId="1">'Gen''l Info'!#REF!</definedName>
    <definedName name="Lifetime_Weighted_PM_Emissions">[1]Calcs!$K$41</definedName>
    <definedName name="Lifetime_Weighted_PM_Emissions_Plus_Scrap_Credit">[5]Calcs!#REF!</definedName>
    <definedName name="Local_Clean_Air_Planning_Points" localSheetId="1">'Gen''l Info'!#REF!</definedName>
    <definedName name="Local_Clean_Air_Planning_Points">'[1]Emission Factors'!#REF!</definedName>
    <definedName name="Matching_Funds_Documentation">#REF!</definedName>
    <definedName name="Maximum_Funds_Requested_Public_Agency">#REF!</definedName>
    <definedName name="MF_Line_Item_1">#REF!</definedName>
    <definedName name="MF_Line_Item_1_Amount">#REF!</definedName>
    <definedName name="MF_Line_Item_1_Source">#REF!</definedName>
    <definedName name="MF_Line_Item_2">#REF!</definedName>
    <definedName name="MF_Line_Item_2_Amount">#REF!</definedName>
    <definedName name="MF_Line_Item_2_Source">#REF!</definedName>
    <definedName name="MF_Line_Item_3">#REF!</definedName>
    <definedName name="MF_Line_Item_3_Amount">#REF!</definedName>
    <definedName name="MF_Line_Item_3_Source">#REF!</definedName>
    <definedName name="MF_Line_Item_4">#REF!</definedName>
    <definedName name="MF_Line_Item_4_Amount">#REF!</definedName>
    <definedName name="MF_Line_Item_4_Source">#REF!</definedName>
    <definedName name="MF_Line_Item_5">#REF!</definedName>
    <definedName name="MF_Line_Item_5_Amount">#REF!</definedName>
    <definedName name="MF_Line_Item_5_Source">#REF!</definedName>
    <definedName name="MF_Percent">#REF!</definedName>
    <definedName name="MF_Percent_Requirement">#REF!</definedName>
    <definedName name="MF_Source_1">#REF!</definedName>
    <definedName name="MF_Source_1_Amount">#REF!</definedName>
    <definedName name="MF_Source_1_Status">#REF!</definedName>
    <definedName name="MF_Source_2">#REF!</definedName>
    <definedName name="MF_Source_2_Amount">#REF!</definedName>
    <definedName name="MF_Source_2_Status">#REF!</definedName>
    <definedName name="MF_Source_3">#REF!</definedName>
    <definedName name="MF_Source_3_Amount">#REF!</definedName>
    <definedName name="MF_Source_3_Status">#REF!</definedName>
    <definedName name="MF_Source_4">#REF!</definedName>
    <definedName name="MF_Source_4_Amount">#REF!</definedName>
    <definedName name="MF_Source_4_Status">#REF!</definedName>
    <definedName name="MF_Source_5">#REF!</definedName>
    <definedName name="MF_Source_5_Amount">#REF!</definedName>
    <definedName name="MF_Source_5_Status">#REF!</definedName>
    <definedName name="Milestone_1">#REF!</definedName>
    <definedName name="Milestone_1_Date">#REF!</definedName>
    <definedName name="Milestone_2">#REF!</definedName>
    <definedName name="Milestone_2_Date">#REF!</definedName>
    <definedName name="Milestone_3">#REF!</definedName>
    <definedName name="Milestone_3_Date">#REF!</definedName>
    <definedName name="Milestone_4">#REF!</definedName>
    <definedName name="Milestone_4_Date">#REF!</definedName>
    <definedName name="Milestone_5">#REF!</definedName>
    <definedName name="Milestone_5_Date">#REF!</definedName>
    <definedName name="Milestone_6">#REF!</definedName>
    <definedName name="Milestone_6_Date">#REF!</definedName>
    <definedName name="MPG_Diesel_Bus">'[3]EF-Trip Reduction'!$C$48</definedName>
    <definedName name="New_Vehicle_NOx_Emission_Factor__gr_yr" localSheetId="1">'Gen''l Info'!#REF!</definedName>
    <definedName name="New_Vehicle_NOx_Emission_Factor__gr_yr">[1]Calcs!#REF!</definedName>
    <definedName name="New_Vehicle_PM_Emission_Factor__gr_mi" localSheetId="1">'Gen''l Info'!#REF!</definedName>
    <definedName name="New_Vehicle_ROG_Emission_Factor__gr_yr" localSheetId="1">'Gen''l Info'!#REF!</definedName>
    <definedName name="New_Vehicle_ROG_Emission_Factor__gr_yr">[1]Calcs!#REF!</definedName>
    <definedName name="NewVehicleStd">'[1]Emission Factors'!$D$7:$D$10</definedName>
    <definedName name="NOx_Emis_Reductions_from_HD_Vehicles">[5]Calcs!#REF!</definedName>
    <definedName name="NOx_Emissions_W_Project">[4]Calcs!#REF!</definedName>
    <definedName name="NOx_Emissions_WO_Project">[4]Calcs!#REF!</definedName>
    <definedName name="NOx_Running_Emission_Factor">[2]Calcs!#REF!</definedName>
    <definedName name="NOx_Trip_Factor">[2]Calcs!#REF!</definedName>
    <definedName name="Number_New_Vehicles_Purchased">[5]Calcs!#REF!</definedName>
    <definedName name="Number_of_New_Vehicles" localSheetId="1">'Gen''l Info'!#REF!</definedName>
    <definedName name="Number_of_New_Vehicles">[1]Calcs!#REF!</definedName>
    <definedName name="Number_Vehicles_Repowered">[5]Calcs!#REF!</definedName>
    <definedName name="Number_Vehicles_Required_Scrapped">[5]Calcs!#REF!</definedName>
    <definedName name="Number_Vehicles_Retrofit">[5]Calcs!#REF!</definedName>
    <definedName name="Number_Vehicles_Voluntarily_Scrapped">[5]Calcs!#REF!</definedName>
    <definedName name="Other_Project_Attributes_Points" localSheetId="1">'Gen''l Info'!#REF!</definedName>
    <definedName name="Percent_Regional_Fund_of_Total">#REF!</definedName>
    <definedName name="Person_Signing_Contract">#REF!</definedName>
    <definedName name="Person_Signing_Contract_Address">#REF!</definedName>
    <definedName name="Person_Signing_Contract_City">#REF!</definedName>
    <definedName name="Person_Signing_Contract_Email">#REF!</definedName>
    <definedName name="Person_Signing_Contract_Fax">#REF!</definedName>
    <definedName name="Person_Signing_Contract_Job_Title">#REF!</definedName>
    <definedName name="Person_Signing_Contract_Phone_Number">#REF!</definedName>
    <definedName name="Person_Signing_Contract_Zip">#REF!</definedName>
    <definedName name="PM_Emis_Reductions_from_HD_Vehicles">[5]Calcs!#REF!</definedName>
    <definedName name="PM_Exhaust_Emissions">[2]Calcs!#REF!</definedName>
    <definedName name="PM_Exhaust_Factor">[2]Calcs!#REF!</definedName>
    <definedName name="PM_Tire_Wear_Factor">[2]Calcs!#REF!</definedName>
    <definedName name="PM10_Emission_Factor">[2]Calcs!#REF!</definedName>
    <definedName name="Primary_Contact">#REF!</definedName>
    <definedName name="Primary_Contact_Address">#REF!</definedName>
    <definedName name="Primary_Contact_City">#REF!</definedName>
    <definedName name="Primary_Contact_Email">#REF!</definedName>
    <definedName name="Primary_Contact_Fax">#REF!</definedName>
    <definedName name="Primary_Contact_Job_Title">#REF!</definedName>
    <definedName name="Primary_Contact_Phone_Number">#REF!</definedName>
    <definedName name="Primary_Contact_Title">#REF!</definedName>
    <definedName name="Primary_Contact_Zip">#REF!</definedName>
    <definedName name="_xlnm.Print_Area" localSheetId="1">'Gen''l Info'!$A$1:$B$26</definedName>
    <definedName name="_xlnm.Print_Area" localSheetId="0">Instructions!$A$1:$L$47</definedName>
    <definedName name="Project_Description">#REF!</definedName>
    <definedName name="Project_Sponsor" localSheetId="1">'Gen''l Info'!#REF!</definedName>
    <definedName name="Project_Sponsor">[1]Calcs!#REF!</definedName>
    <definedName name="Project_Sponsor_Address" localSheetId="1">'Gen''l Info'!#REF!</definedName>
    <definedName name="Project_Sponsor_City" localSheetId="1">'Gen''l Info'!#REF!</definedName>
    <definedName name="Project_Sponsor_City_Zip">[2]Calcs!#REF!</definedName>
    <definedName name="Project_Sponsor_Contact" localSheetId="1">'Gen''l Info'!#REF!</definedName>
    <definedName name="Project_Sponsor_County" localSheetId="1">'Gen''l Info'!#REF!</definedName>
    <definedName name="Project_Sponsor_County">[1]Calcs!#REF!</definedName>
    <definedName name="Project_Sponsor_Email" localSheetId="1">'Gen''l Info'!$H$27</definedName>
    <definedName name="Project_Sponsor_Phone_Number" localSheetId="1">'Gen''l Info'!#REF!</definedName>
    <definedName name="Project_Sponsor_Zip_Code" localSheetId="1">'Gen''l Info'!#REF!</definedName>
    <definedName name="Project_Sponsor_Zip_Code">[1]Calcs!#REF!</definedName>
    <definedName name="Project_Start_Date" localSheetId="1">'Gen''l Info'!#REF!</definedName>
    <definedName name="Project_Start_Date">[1]Calcs!#REF!</definedName>
    <definedName name="Project_Title" localSheetId="1">'Gen''l Info'!#REF!</definedName>
    <definedName name="Project_Title">[1]Calcs!#REF!</definedName>
    <definedName name="Project_Type_Code" localSheetId="1">'Gen''l Info'!#REF!</definedName>
    <definedName name="Project_Type_Code">[1]Calcs!#REF!</definedName>
    <definedName name="Promote_Alternative_Transportation_Modes" localSheetId="1">'Gen''l Info'!$P$28</definedName>
    <definedName name="Public_Non_Public_Entity" localSheetId="1">'Gen''l Info'!$C$27</definedName>
    <definedName name="Public_Non_Public_Entity">[1]Calcs!#REF!</definedName>
    <definedName name="Public_Private">[2]Calcs!#REF!</definedName>
    <definedName name="Ratio_Scrapped_HDV_to_New">[5]Calcs!#REF!</definedName>
    <definedName name="Resolution_Authorization">#REF!</definedName>
    <definedName name="Resolution_Authorization_Date_Expected">#REF!</definedName>
    <definedName name="ROG_Emis_Reductions_from_HD_Vehicles">[5]Calcs!#REF!</definedName>
    <definedName name="ROG_Emissions_W_Project">[4]Calcs!#REF!</definedName>
    <definedName name="ROG_Emissions_WO_Project">[4]Calcs!#REF!</definedName>
    <definedName name="ROG_Running_Emission_Factor">[2]Calcs!#REF!</definedName>
    <definedName name="ROG_Trip_Factor">[2]Calcs!#REF!</definedName>
    <definedName name="Scrapping_Required">[5]Calcs!#REF!</definedName>
    <definedName name="Scrapping_Voluntarily">[5]Calcs!#REF!</definedName>
    <definedName name="Secondary_Contact">#REF!</definedName>
    <definedName name="Secondary_Contact_Address">#REF!</definedName>
    <definedName name="Secondary_Contact_City">#REF!</definedName>
    <definedName name="Secondary_Contact_Email">#REF!</definedName>
    <definedName name="Secondary_Contact_Fax">#REF!</definedName>
    <definedName name="Secondary_Contact_Job_Title">#REF!</definedName>
    <definedName name="Secondary_Contact_Phone_Number">#REF!</definedName>
    <definedName name="Secondary_Contact_Zip">#REF!</definedName>
    <definedName name="Sensitive_Communities_Points" localSheetId="1">'Gen''l Info'!#REF!</definedName>
    <definedName name="Shuttle_Van_Days_Yr">[2]Calcs!#REF!</definedName>
    <definedName name="Shuttle_Van_NOx_Running_Emissions">[2]Calcs!#REF!</definedName>
    <definedName name="Shuttle_Van_PM_Emission_Factor">[2]Calcs!#REF!</definedName>
    <definedName name="Shuttle_Van_ROG_Running_Emissions">[2]Calcs!#REF!</definedName>
    <definedName name="Supplementary_Project_Info_Sheet">#REF!</definedName>
    <definedName name="TFCA_Cost_40_Percent" localSheetId="1">'Gen''l Info'!#REF!</definedName>
    <definedName name="TFCA_Cost_40_Percent">[1]Calcs!$D$10</definedName>
    <definedName name="TFCA_Cost_40_Percent_Status">#REF!</definedName>
    <definedName name="TFCA_Cost_60_Percent" localSheetId="1">'Gen''l Info'!$Q$27</definedName>
    <definedName name="TFCA_Cost_60_Percent">[1]Calcs!$D$11</definedName>
    <definedName name="TFCA_Cost_60_Percent_Minimum_Meet">#REF!</definedName>
    <definedName name="TFCA_Cost_Effectiveness" localSheetId="1">'Gen''l Info'!#REF!</definedName>
    <definedName name="TFCA_Funding_Effectiveness_Points" localSheetId="1">'Gen''l Info'!#REF!</definedName>
    <definedName name="TFCA_Funding_Effectiveness_Points">[1]Calcs!#REF!</definedName>
    <definedName name="TFCA_Line_Item_1">#REF!</definedName>
    <definedName name="TFCA_Line_Item_1_Amount">#REF!</definedName>
    <definedName name="TFCA_Line_Item_2">#REF!</definedName>
    <definedName name="TFCA_Line_Item_2_Amount">#REF!</definedName>
    <definedName name="TFCA_Line_Item_3">#REF!</definedName>
    <definedName name="TFCA_Line_Item_3_Amount">#REF!</definedName>
    <definedName name="TFCA_Line_Item_4">#REF!</definedName>
    <definedName name="TFCA_Line_Item_4_Amount">#REF!</definedName>
    <definedName name="TFCA_Line_Item_5">#REF!</definedName>
    <definedName name="TFCA_Line_Item_5_Amount">#REF!</definedName>
    <definedName name="TFCA_Weighted_Cost_Effectiveness" localSheetId="1">'Gen''l Info'!#REF!</definedName>
    <definedName name="Total_Matching_Funds">#REF!</definedName>
    <definedName name="Total_New_EVs" localSheetId="1">'Gen''l Info'!#REF!</definedName>
    <definedName name="Total_PM_Emissions__gr.">[2]Calcs!#REF!</definedName>
    <definedName name="Total_PM_Emissions_Tons">[2]Calcs!#REF!</definedName>
    <definedName name="Total_Points" localSheetId="1">'Gen''l Info'!#REF!</definedName>
    <definedName name="Total_Project_Cost" localSheetId="1">'Gen''l Info'!#REF!</definedName>
    <definedName name="Total_Project_Cost_Over_150000">#REF!</definedName>
    <definedName name="Total_TFCA_Cost" localSheetId="1">'Gen''l Info'!#REF!</definedName>
    <definedName name="Total_TFCA_Cost">[1]Calcs!$D$12</definedName>
    <definedName name="ValidChargerType">'Notes and Assumptions'!$A$15:$A$17</definedName>
    <definedName name="VMT_w__Project">[2]Calcs!#REF!</definedName>
    <definedName name="VMT_w_o_Project">[2]Calcs!#REF!</definedName>
    <definedName name="WeightClass">'[1]Emission Factors'!$A$7:$A$9</definedName>
    <definedName name="Yrs_Effectiveness" localSheetId="1">'Gen''l Info'!#REF!</definedName>
    <definedName name="Yrs_Effectiveness">[1]Calcs!$D$8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2" l="1"/>
  <c r="F6" i="2"/>
  <c r="E6" i="2"/>
  <c r="D6" i="2"/>
  <c r="C6" i="2"/>
  <c r="G12" i="4" l="1"/>
  <c r="G13" i="4"/>
  <c r="G14" i="4"/>
  <c r="G15" i="4"/>
  <c r="G16" i="4"/>
  <c r="G17" i="4"/>
  <c r="G18" i="4"/>
  <c r="G19" i="4"/>
  <c r="G20" i="4"/>
  <c r="G21" i="4"/>
  <c r="G11" i="4"/>
  <c r="D22" i="4"/>
  <c r="H21" i="4" l="1"/>
  <c r="K21" i="4"/>
  <c r="L21" i="4"/>
  <c r="M21" i="4"/>
  <c r="N21" i="4"/>
  <c r="O21" i="4"/>
  <c r="P21" i="4"/>
  <c r="Q21" i="4"/>
  <c r="E22" i="4" l="1"/>
  <c r="O3" i="4" s="1"/>
  <c r="M15" i="4" l="1"/>
  <c r="M19" i="4"/>
  <c r="L18" i="4"/>
  <c r="H16" i="4"/>
  <c r="L11" i="4"/>
  <c r="K11" i="4"/>
  <c r="H11" i="4"/>
  <c r="Q11" i="4"/>
  <c r="V11" i="4" s="1"/>
  <c r="P11" i="4"/>
  <c r="O11" i="4"/>
  <c r="T11" i="4" s="1"/>
  <c r="N11" i="4"/>
  <c r="S11" i="4" s="1"/>
  <c r="M11" i="4"/>
  <c r="R11" i="4" s="1"/>
  <c r="U11" i="4" l="1"/>
  <c r="K12" i="4"/>
  <c r="L14" i="4"/>
  <c r="N18" i="4"/>
  <c r="N14" i="4"/>
  <c r="S14" i="4" s="1"/>
  <c r="K17" i="4"/>
  <c r="M12" i="4"/>
  <c r="O17" i="4"/>
  <c r="T17" i="4" s="1"/>
  <c r="O13" i="4"/>
  <c r="H20" i="4"/>
  <c r="K13" i="4"/>
  <c r="Q19" i="4"/>
  <c r="Q15" i="4"/>
  <c r="P20" i="4"/>
  <c r="W11" i="4"/>
  <c r="H19" i="4"/>
  <c r="H15" i="4"/>
  <c r="K20" i="4"/>
  <c r="K16" i="4"/>
  <c r="L12" i="4"/>
  <c r="L17" i="4"/>
  <c r="L13" i="4"/>
  <c r="N12" i="4"/>
  <c r="O20" i="4"/>
  <c r="P19" i="4"/>
  <c r="Q18" i="4"/>
  <c r="M18" i="4"/>
  <c r="N17" i="4"/>
  <c r="O16" i="4"/>
  <c r="P15" i="4"/>
  <c r="Q14" i="4"/>
  <c r="M14" i="4"/>
  <c r="N13" i="4"/>
  <c r="P16" i="4"/>
  <c r="H18" i="4"/>
  <c r="H14" i="4"/>
  <c r="K19" i="4"/>
  <c r="K15" i="4"/>
  <c r="L20" i="4"/>
  <c r="L16" i="4"/>
  <c r="P12" i="4"/>
  <c r="O12" i="4"/>
  <c r="N20" i="4"/>
  <c r="O19" i="4"/>
  <c r="P18" i="4"/>
  <c r="Q17" i="4"/>
  <c r="M17" i="4"/>
  <c r="N16" i="4"/>
  <c r="O15" i="4"/>
  <c r="P14" i="4"/>
  <c r="Q13" i="4"/>
  <c r="V13" i="4" s="1"/>
  <c r="M13" i="4"/>
  <c r="H12" i="4"/>
  <c r="H17" i="4"/>
  <c r="H13" i="4"/>
  <c r="K18" i="4"/>
  <c r="K14" i="4"/>
  <c r="L19" i="4"/>
  <c r="L15" i="4"/>
  <c r="Q12" i="4"/>
  <c r="Q20" i="4"/>
  <c r="M20" i="4"/>
  <c r="N19" i="4"/>
  <c r="O18" i="4"/>
  <c r="P17" i="4"/>
  <c r="Q16" i="4"/>
  <c r="M16" i="4"/>
  <c r="N15" i="4"/>
  <c r="O14" i="4"/>
  <c r="P13" i="4"/>
  <c r="S21" i="4"/>
  <c r="T21" i="4"/>
  <c r="U15" i="4"/>
  <c r="V18" i="4"/>
  <c r="U20" i="4"/>
  <c r="V21" i="4"/>
  <c r="V19" i="4" l="1"/>
  <c r="R12" i="4"/>
  <c r="R21" i="4"/>
  <c r="V16" i="4"/>
  <c r="U21" i="4"/>
  <c r="T15" i="4"/>
  <c r="T20" i="4"/>
  <c r="R20" i="4"/>
  <c r="V20" i="4"/>
  <c r="S20" i="4"/>
  <c r="T19" i="4"/>
  <c r="U19" i="4"/>
  <c r="R19" i="4"/>
  <c r="S19" i="4"/>
  <c r="R18" i="4"/>
  <c r="T18" i="4"/>
  <c r="S18" i="4"/>
  <c r="U18" i="4"/>
  <c r="U17" i="4"/>
  <c r="V17" i="4"/>
  <c r="R17" i="4"/>
  <c r="S17" i="4"/>
  <c r="T16" i="4"/>
  <c r="R16" i="4"/>
  <c r="S16" i="4"/>
  <c r="U16" i="4"/>
  <c r="S15" i="4"/>
  <c r="R15" i="4"/>
  <c r="V15" i="4"/>
  <c r="T14" i="4"/>
  <c r="U14" i="4"/>
  <c r="R14" i="4"/>
  <c r="V14" i="4"/>
  <c r="S13" i="4"/>
  <c r="T13" i="4"/>
  <c r="R13" i="4"/>
  <c r="U13" i="4"/>
  <c r="W21" i="4" l="1"/>
  <c r="W15" i="4"/>
  <c r="W17" i="4"/>
  <c r="W19" i="4"/>
  <c r="W20" i="4"/>
  <c r="W13" i="4"/>
  <c r="W14" i="4"/>
  <c r="W16" i="4"/>
  <c r="W18" i="4"/>
  <c r="U12" i="4"/>
  <c r="T12" i="4"/>
  <c r="S12" i="4"/>
  <c r="V12" i="4"/>
  <c r="W12" i="4" l="1"/>
  <c r="F22" i="4"/>
  <c r="V22" i="4" l="1"/>
  <c r="S22" i="4"/>
  <c r="T22" i="4"/>
  <c r="G22" i="4"/>
  <c r="U22" i="4"/>
  <c r="R22" i="4" l="1"/>
  <c r="F27" i="4"/>
  <c r="G27" i="4" s="1"/>
  <c r="F28" i="4"/>
  <c r="G28" i="4" s="1"/>
  <c r="F26" i="4"/>
  <c r="G26" i="4" s="1"/>
  <c r="F29" i="4"/>
  <c r="G29" i="4" s="1"/>
  <c r="F25" i="4" l="1"/>
  <c r="G25" i="4" s="1"/>
  <c r="G32" i="4" s="1"/>
  <c r="W22" i="4"/>
  <c r="F30" i="4" l="1"/>
  <c r="G30" i="4" s="1"/>
  <c r="G31" i="4" s="1"/>
</calcChain>
</file>

<file path=xl/sharedStrings.xml><?xml version="1.0" encoding="utf-8"?>
<sst xmlns="http://schemas.openxmlformats.org/spreadsheetml/2006/main" count="138" uniqueCount="115">
  <si>
    <t>Vehicle Type</t>
  </si>
  <si>
    <t>ROG (g/mile)</t>
  </si>
  <si>
    <t>NOX (g/mile)</t>
  </si>
  <si>
    <t>PM10 (g/mile)</t>
  </si>
  <si>
    <t>CO2 (g/mile)</t>
  </si>
  <si>
    <t>LDAs</t>
  </si>
  <si>
    <t>Electric</t>
  </si>
  <si>
    <t>g/ton</t>
  </si>
  <si>
    <t>Cost-Effectiveness Inputs</t>
  </si>
  <si>
    <t># Years Effective</t>
  </si>
  <si>
    <t>Total TFCA Funding</t>
  </si>
  <si>
    <t>Total Project Cost</t>
  </si>
  <si>
    <t>Project Number</t>
  </si>
  <si>
    <t>Project Description</t>
  </si>
  <si>
    <t>Calculations Tab: Complete areas shaded in yellow only</t>
  </si>
  <si>
    <t>Emission Reduction Calculations</t>
  </si>
  <si>
    <t>Description</t>
  </si>
  <si>
    <t>Type</t>
  </si>
  <si>
    <t>ROG</t>
  </si>
  <si>
    <t>NOx</t>
  </si>
  <si>
    <t>PM10 Exhaust</t>
  </si>
  <si>
    <t>CO2</t>
  </si>
  <si>
    <t>TOTALS</t>
  </si>
  <si>
    <t>Cost-Effectiveness Results</t>
  </si>
  <si>
    <t>1. ROG Emissions Reduced</t>
  </si>
  <si>
    <t>2. NOx Emissions Reduced</t>
  </si>
  <si>
    <t>3. PM Emissions Reduced</t>
  </si>
  <si>
    <t>4. Weighted PM Emissions Reduced</t>
  </si>
  <si>
    <t>5. CO2 Emissions Reduced</t>
  </si>
  <si>
    <t>6. Total Criterial Emission Reductions</t>
  </si>
  <si>
    <t>7. TFCA Unweighted Cost Effectiveness</t>
  </si>
  <si>
    <t>8. TFCA Weighted Cost Effectiveness</t>
  </si>
  <si>
    <t>Annual</t>
  </si>
  <si>
    <t>Lifetime</t>
  </si>
  <si>
    <t>Tons</t>
  </si>
  <si>
    <t>Weighted Tons</t>
  </si>
  <si>
    <t>/ton</t>
  </si>
  <si>
    <t>/weighted ton</t>
  </si>
  <si>
    <t>Conversions</t>
  </si>
  <si>
    <t>Emission Reductions (g/yr)</t>
  </si>
  <si>
    <t>PM10 Other</t>
  </si>
  <si>
    <t>PM Weighting Factor</t>
  </si>
  <si>
    <t>Charger Projects</t>
  </si>
  <si>
    <t>Charger ID</t>
  </si>
  <si>
    <t>Charger Information</t>
  </si>
  <si>
    <t>Annual EV miles</t>
  </si>
  <si>
    <t>Annual Usage (kWh)</t>
  </si>
  <si>
    <t>Gas and Diesel Averaged</t>
  </si>
  <si>
    <t xml:space="preserve">ROG </t>
  </si>
  <si>
    <t xml:space="preserve">NOX </t>
  </si>
  <si>
    <t>Total Emissions (inc. evap) (g/mile)</t>
  </si>
  <si>
    <t>Emission Factors of displaced vehicle (g/mile)</t>
  </si>
  <si>
    <t>Notes &amp; Assumptions</t>
  </si>
  <si>
    <t>Provide all assumptions, rationales, and references for figures used in calculations.</t>
  </si>
  <si>
    <t>Grams per Ton</t>
  </si>
  <si>
    <t>grams/ton'</t>
  </si>
  <si>
    <t>Miles / kWh</t>
  </si>
  <si>
    <t>miles/kWh</t>
  </si>
  <si>
    <t>**based on weighted average of available EV models</t>
  </si>
  <si>
    <t>Emission Factors of electric vehicle (g/mile)</t>
  </si>
  <si>
    <t>Conversion Factors &amp; Constants</t>
  </si>
  <si>
    <t>TFCA Funding</t>
  </si>
  <si>
    <t>Cost Effectiveness</t>
  </si>
  <si>
    <t>EXAMPLE ROW</t>
  </si>
  <si>
    <r>
      <t xml:space="preserve">General Information Tab:  </t>
    </r>
    <r>
      <rPr>
        <sz val="10"/>
        <rFont val="Arial"/>
        <family val="2"/>
      </rPr>
      <t>Complete areas shaded in yellow.</t>
    </r>
  </si>
  <si>
    <t>Project Title</t>
  </si>
  <si>
    <t>Project Type Code (e.g., 7a)</t>
  </si>
  <si>
    <t>County (2-3 character abbreviation)</t>
  </si>
  <si>
    <t>Worksheet Calculated By</t>
  </si>
  <si>
    <t>Date of Submission</t>
  </si>
  <si>
    <t>Project Sponsor</t>
  </si>
  <si>
    <t>Project Sponsor Organization</t>
  </si>
  <si>
    <t>Public Agency? (Y or N)</t>
  </si>
  <si>
    <t>Contact Name</t>
  </si>
  <si>
    <t>Email Address</t>
  </si>
  <si>
    <t>Phone Number</t>
  </si>
  <si>
    <t>Mailing Address</t>
  </si>
  <si>
    <t>City</t>
  </si>
  <si>
    <t>State</t>
  </si>
  <si>
    <t>CA</t>
  </si>
  <si>
    <t>Zip</t>
  </si>
  <si>
    <t>Project Schedule</t>
  </si>
  <si>
    <t>Project Start Date</t>
  </si>
  <si>
    <t>Project Completion Date</t>
  </si>
  <si>
    <t>Final Report to CMA</t>
  </si>
  <si>
    <t>ELECTRIC VEHICLE (EV) INFRASTRUCUTURE PROJECTS</t>
  </si>
  <si>
    <t>3 years is recommended - Not to exceed 4 years</t>
  </si>
  <si>
    <t>Level 1</t>
  </si>
  <si>
    <t>Level 2</t>
  </si>
  <si>
    <t>Charging Station Type</t>
  </si>
  <si>
    <t>DC Fast</t>
  </si>
  <si>
    <t xml:space="preserve">: A charging station that uses an external charger, and supplies electricity in the form of direct current, typically at a rate of 40KW or higher. </t>
  </si>
  <si>
    <t>: A charging station that supplies electricity to a PEV’s onboard charger in the form of alternating current. Level 2 charging stations require a 208/240V AC connection.</t>
  </si>
  <si>
    <t>: A charging station that supplies electricity to a PEV’s onboard charger in the form of alternating current. Level 1 charging stations use a 120V AC connection</t>
  </si>
  <si>
    <t>Select the type of charger from the dropdown menu, charger types are defined in "Notes and Assumption" tab</t>
  </si>
  <si>
    <t>Inputs</t>
  </si>
  <si>
    <t>Assumptions</t>
  </si>
  <si>
    <r>
      <rPr>
        <b/>
        <sz val="10"/>
        <rFont val="MS Sans Serif"/>
      </rPr>
      <t>Charger ID</t>
    </r>
    <r>
      <rPr>
        <sz val="10"/>
        <rFont val="MS Sans Serif"/>
      </rPr>
      <t xml:space="preserve"> (Column A)</t>
    </r>
  </si>
  <si>
    <r>
      <rPr>
        <b/>
        <sz val="10"/>
        <rFont val="MS Sans Serif"/>
      </rPr>
      <t xml:space="preserve">Type </t>
    </r>
    <r>
      <rPr>
        <sz val="10"/>
        <rFont val="MS Sans Serif"/>
      </rPr>
      <t>(Column C)</t>
    </r>
  </si>
  <si>
    <r>
      <t xml:space="preserve">Description </t>
    </r>
    <r>
      <rPr>
        <sz val="10"/>
        <rFont val="MS Sans Serif"/>
      </rPr>
      <t>(Column B)</t>
    </r>
  </si>
  <si>
    <t>List each charger separately</t>
  </si>
  <si>
    <t>Cost Effectiveness Inputs, # Years Effectiveness</t>
  </si>
  <si>
    <t>Enter description</t>
  </si>
  <si>
    <t>Step 1 - Emissions of displaced conventional vehicles by the charger(s)</t>
  </si>
  <si>
    <r>
      <rPr>
        <b/>
        <sz val="10"/>
        <rFont val="MS Sans Serif"/>
      </rPr>
      <t>Annual Usage (kWh)</t>
    </r>
    <r>
      <rPr>
        <sz val="10"/>
        <rFont val="MS Sans Serif"/>
      </rPr>
      <t xml:space="preserve"> (Column F)</t>
    </r>
  </si>
  <si>
    <t>Qty</t>
  </si>
  <si>
    <r>
      <rPr>
        <b/>
        <sz val="10"/>
        <rFont val="MS Sans Serif"/>
      </rPr>
      <t>TFCA Funding</t>
    </r>
    <r>
      <rPr>
        <sz val="10"/>
        <rFont val="MS Sans Serif"/>
      </rPr>
      <t xml:space="preserve"> (Column E)</t>
    </r>
  </si>
  <si>
    <r>
      <rPr>
        <b/>
        <sz val="10"/>
        <rFont val="MS Sans Serif"/>
      </rPr>
      <t>Qty</t>
    </r>
    <r>
      <rPr>
        <sz val="10"/>
        <rFont val="MS Sans Serif"/>
      </rPr>
      <t xml:space="preserve"> (Column D) </t>
    </r>
  </si>
  <si>
    <t>Enter the quantity of chargers</t>
  </si>
  <si>
    <t xml:space="preserve">(Rate kW) x (charger's estimated hours of usage per day) x (365 days per year) x (quantity of chargers). </t>
  </si>
  <si>
    <t>FYE 2020 TFCA County Program Manger Fund Worksheet</t>
  </si>
  <si>
    <t>FYE 2020 TFCA County Program Manager Fund Worksheet</t>
  </si>
  <si>
    <t>Enter the total amount of TFCA funding requested for all chargers</t>
  </si>
  <si>
    <t>Project Number (20XXXYY)</t>
  </si>
  <si>
    <t>Version 2020.1, Updated 2/22/2019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</si>
</sst>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_(&quot;$&quot;* #,##0_);_(&quot;$&quot;* \(#,##0\);_(&quot;$&quot;* &quot;-&quot;??_);_(@_)"/>
    <numFmt numFmtId="167" formatCode="_(* #,##0_);_(* \(#,##0\);_(* &quot;-&quot;??_);_(@_)"/>
    <numFmt numFmtId="168" formatCode="_(* #,##0.0000_);_(* \(#,##0.0000\);_(* &quot;-&quot;??_);_(@_)"/>
    <numFmt numFmtId="169" formatCode="_(* #,##0.000_);_(* \(#,##0.000\);_(* &quot;-&quot;??_);_(@_)"/>
    <numFmt numFmtId="170" formatCode="[&lt;=9999999]###\-####;\(###\)\ ###\-####"/>
    <numFmt numFmtId="171" formatCode="000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22"/>
      <color theme="1"/>
      <name val="Arial"/>
      <family val="2"/>
    </font>
    <font>
      <b/>
      <sz val="12"/>
      <color theme="1"/>
      <name val="Arial"/>
      <family val="2"/>
    </font>
    <font>
      <b/>
      <sz val="14"/>
      <color theme="1"/>
      <name val="Arial"/>
      <family val="2"/>
    </font>
    <font>
      <b/>
      <sz val="12"/>
      <name val="Arial"/>
      <family val="2"/>
    </font>
    <font>
      <u/>
      <sz val="10"/>
      <name val="Arial"/>
      <family val="2"/>
    </font>
    <font>
      <i/>
      <sz val="10"/>
      <name val="Arial"/>
      <family val="2"/>
    </font>
    <font>
      <sz val="10"/>
      <name val="MS Sans Serif"/>
    </font>
    <font>
      <b/>
      <sz val="18"/>
      <name val="Arial"/>
      <family val="2"/>
    </font>
    <font>
      <b/>
      <sz val="16"/>
      <name val="Arial"/>
      <family val="2"/>
    </font>
    <font>
      <sz val="10"/>
      <name val="MS Sans Serif"/>
      <family val="2"/>
    </font>
    <font>
      <sz val="10"/>
      <name val="Arial"/>
      <family val="2"/>
    </font>
    <font>
      <b/>
      <i/>
      <sz val="10"/>
      <name val="MS Sans Serif"/>
      <family val="2"/>
    </font>
    <font>
      <b/>
      <sz val="10"/>
      <name val="Arial"/>
      <family val="2"/>
    </font>
    <font>
      <b/>
      <u/>
      <sz val="11"/>
      <color theme="1"/>
      <name val="Calibri"/>
      <family val="2"/>
      <scheme val="minor"/>
    </font>
    <font>
      <b/>
      <sz val="10"/>
      <name val="MS Sans Serif"/>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33CCFF"/>
        <bgColor indexed="64"/>
      </patternFill>
    </fill>
    <fill>
      <patternFill patternType="solid">
        <fgColor indexed="43"/>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0" borderId="0"/>
    <xf numFmtId="8" fontId="31" fillId="0" borderId="0" applyFont="0" applyFill="0" applyBorder="0" applyAlignment="0" applyProtection="0"/>
  </cellStyleXfs>
  <cellXfs count="163">
    <xf numFmtId="0" fontId="0" fillId="0" borderId="0" xfId="0"/>
    <xf numFmtId="0" fontId="16" fillId="0" borderId="0" xfId="0" applyFont="1"/>
    <xf numFmtId="164" fontId="0" fillId="0" borderId="0" xfId="0" applyNumberFormat="1"/>
    <xf numFmtId="2" fontId="0" fillId="0" borderId="0" xfId="0" applyNumberFormat="1"/>
    <xf numFmtId="165" fontId="0" fillId="0" borderId="0" xfId="0" applyNumberFormat="1"/>
    <xf numFmtId="1" fontId="0" fillId="34" borderId="0" xfId="0" applyNumberFormat="1" applyFill="1"/>
    <xf numFmtId="0" fontId="0" fillId="34" borderId="0" xfId="0" applyFill="1"/>
    <xf numFmtId="0" fontId="19" fillId="0" borderId="0" xfId="0" applyFont="1"/>
    <xf numFmtId="0" fontId="19" fillId="0" borderId="0" xfId="0" applyFont="1" applyAlignment="1">
      <alignment horizontal="center" vertical="center" wrapText="1"/>
    </xf>
    <xf numFmtId="0" fontId="21" fillId="35" borderId="12" xfId="0" applyFont="1" applyFill="1" applyBorder="1"/>
    <xf numFmtId="0" fontId="18" fillId="0" borderId="0" xfId="0" applyFont="1"/>
    <xf numFmtId="0" fontId="19" fillId="35" borderId="12" xfId="0" applyFont="1" applyFill="1" applyBorder="1" applyAlignment="1">
      <alignment horizontal="center" vertical="center"/>
    </xf>
    <xf numFmtId="166" fontId="19" fillId="35" borderId="12" xfId="43" applyNumberFormat="1" applyFont="1" applyFill="1" applyBorder="1" applyAlignment="1">
      <alignment horizontal="center" vertical="center"/>
    </xf>
    <xf numFmtId="0" fontId="21" fillId="35" borderId="19" xfId="0" applyFont="1" applyFill="1" applyBorder="1"/>
    <xf numFmtId="0" fontId="21" fillId="35" borderId="16" xfId="0" applyFont="1" applyFill="1" applyBorder="1"/>
    <xf numFmtId="0" fontId="21" fillId="35" borderId="17" xfId="0" applyFont="1" applyFill="1" applyBorder="1"/>
    <xf numFmtId="0" fontId="19" fillId="37" borderId="14" xfId="0" applyFont="1" applyFill="1" applyBorder="1" applyAlignment="1">
      <alignment horizontal="right" vertical="center"/>
    </xf>
    <xf numFmtId="0" fontId="19" fillId="37" borderId="15" xfId="0" applyFont="1" applyFill="1" applyBorder="1"/>
    <xf numFmtId="0" fontId="21" fillId="0" borderId="20" xfId="0" applyFont="1" applyBorder="1"/>
    <xf numFmtId="166" fontId="23" fillId="34" borderId="22" xfId="43" applyNumberFormat="1" applyFont="1" applyFill="1" applyBorder="1" applyAlignment="1">
      <alignment vertical="center"/>
    </xf>
    <xf numFmtId="0" fontId="23" fillId="34" borderId="24" xfId="0" applyFont="1" applyFill="1" applyBorder="1" applyAlignment="1">
      <alignment horizontal="left" wrapText="1"/>
    </xf>
    <xf numFmtId="0" fontId="21" fillId="0" borderId="23" xfId="0" applyFont="1" applyBorder="1"/>
    <xf numFmtId="166" fontId="21" fillId="0" borderId="23" xfId="43" applyNumberFormat="1" applyFont="1" applyBorder="1"/>
    <xf numFmtId="0" fontId="21" fillId="0" borderId="26" xfId="0" applyFont="1" applyBorder="1"/>
    <xf numFmtId="167" fontId="21" fillId="35" borderId="12" xfId="42" applyNumberFormat="1" applyFont="1" applyFill="1" applyBorder="1"/>
    <xf numFmtId="167" fontId="21" fillId="35" borderId="17" xfId="42" applyNumberFormat="1" applyFont="1" applyFill="1" applyBorder="1"/>
    <xf numFmtId="167" fontId="20" fillId="34" borderId="22" xfId="0" applyNumberFormat="1" applyFont="1" applyFill="1" applyBorder="1" applyAlignment="1"/>
    <xf numFmtId="167" fontId="20" fillId="34" borderId="22" xfId="42" applyNumberFormat="1" applyFont="1" applyFill="1" applyBorder="1"/>
    <xf numFmtId="168" fontId="21" fillId="0" borderId="12" xfId="42" applyNumberFormat="1" applyFont="1" applyBorder="1"/>
    <xf numFmtId="168" fontId="21" fillId="0" borderId="12" xfId="0" applyNumberFormat="1" applyFont="1" applyBorder="1"/>
    <xf numFmtId="167" fontId="21" fillId="34" borderId="20" xfId="42" applyNumberFormat="1" applyFont="1" applyFill="1" applyBorder="1"/>
    <xf numFmtId="167" fontId="20" fillId="34" borderId="24" xfId="42" applyNumberFormat="1" applyFont="1" applyFill="1" applyBorder="1"/>
    <xf numFmtId="0" fontId="25" fillId="0" borderId="11" xfId="0" applyFont="1" applyBorder="1" applyAlignment="1">
      <alignment horizontal="centerContinuous"/>
    </xf>
    <xf numFmtId="0" fontId="26" fillId="0" borderId="11" xfId="0" applyFont="1" applyBorder="1" applyAlignment="1">
      <alignment horizontal="centerContinuous"/>
    </xf>
    <xf numFmtId="0" fontId="27" fillId="0" borderId="0" xfId="0" applyFont="1"/>
    <xf numFmtId="166" fontId="19" fillId="0" borderId="0" xfId="0" applyNumberFormat="1" applyFont="1"/>
    <xf numFmtId="9" fontId="0" fillId="0" borderId="0" xfId="0" applyNumberFormat="1"/>
    <xf numFmtId="44" fontId="19" fillId="0" borderId="0" xfId="43" applyFont="1"/>
    <xf numFmtId="43" fontId="21" fillId="34" borderId="19" xfId="42" applyNumberFormat="1" applyFont="1" applyFill="1" applyBorder="1"/>
    <xf numFmtId="167" fontId="19" fillId="0" borderId="0" xfId="0" applyNumberFormat="1" applyFont="1"/>
    <xf numFmtId="2" fontId="19" fillId="0" borderId="0" xfId="0" applyNumberFormat="1" applyFont="1"/>
    <xf numFmtId="1" fontId="19" fillId="0" borderId="0" xfId="0" applyNumberFormat="1" applyFont="1"/>
    <xf numFmtId="166" fontId="19" fillId="0" borderId="0" xfId="43" applyNumberFormat="1" applyFont="1"/>
    <xf numFmtId="167" fontId="19" fillId="0" borderId="0" xfId="42" applyNumberFormat="1" applyFont="1"/>
    <xf numFmtId="0" fontId="19" fillId="0" borderId="0" xfId="0" applyFont="1" applyFill="1" applyAlignment="1"/>
    <xf numFmtId="0" fontId="16" fillId="34" borderId="12" xfId="0" applyFont="1" applyFill="1" applyBorder="1"/>
    <xf numFmtId="164" fontId="0" fillId="34" borderId="12" xfId="0" applyNumberFormat="1" applyFill="1" applyBorder="1"/>
    <xf numFmtId="1" fontId="0" fillId="34" borderId="12" xfId="0" applyNumberFormat="1" applyFill="1" applyBorder="1"/>
    <xf numFmtId="1" fontId="16" fillId="34" borderId="12" xfId="0" applyNumberFormat="1" applyFont="1" applyFill="1" applyBorder="1"/>
    <xf numFmtId="44" fontId="21" fillId="35" borderId="12" xfId="43" applyFont="1" applyFill="1" applyBorder="1"/>
    <xf numFmtId="44" fontId="21" fillId="35" borderId="17" xfId="43" applyFont="1" applyFill="1" applyBorder="1"/>
    <xf numFmtId="44" fontId="20" fillId="34" borderId="22" xfId="43" applyFont="1" applyFill="1" applyBorder="1" applyAlignment="1"/>
    <xf numFmtId="0" fontId="19" fillId="33" borderId="15" xfId="0" applyFont="1" applyFill="1" applyBorder="1" applyAlignment="1"/>
    <xf numFmtId="169" fontId="21" fillId="38" borderId="19" xfId="42" applyNumberFormat="1" applyFont="1" applyFill="1" applyBorder="1"/>
    <xf numFmtId="43" fontId="21" fillId="38" borderId="12" xfId="42" applyFont="1" applyFill="1" applyBorder="1"/>
    <xf numFmtId="43" fontId="21" fillId="38" borderId="20" xfId="42" applyFont="1" applyFill="1" applyBorder="1"/>
    <xf numFmtId="43" fontId="21" fillId="38" borderId="19" xfId="42" applyFont="1" applyFill="1" applyBorder="1"/>
    <xf numFmtId="169" fontId="21" fillId="38" borderId="12" xfId="42" applyNumberFormat="1" applyFont="1" applyFill="1" applyBorder="1"/>
    <xf numFmtId="167" fontId="21" fillId="38" borderId="20" xfId="42" applyNumberFormat="1" applyFont="1" applyFill="1" applyBorder="1"/>
    <xf numFmtId="0" fontId="21" fillId="38" borderId="19" xfId="0" applyFont="1" applyFill="1" applyBorder="1" applyAlignment="1">
      <alignment horizontal="center" vertical="center" wrapText="1"/>
    </xf>
    <xf numFmtId="0" fontId="21" fillId="38" borderId="12" xfId="0" applyFont="1" applyFill="1" applyBorder="1" applyAlignment="1">
      <alignment horizontal="center" vertical="center" wrapText="1"/>
    </xf>
    <xf numFmtId="44" fontId="21" fillId="38" borderId="12" xfId="43" applyFont="1" applyFill="1" applyBorder="1" applyAlignment="1">
      <alignment horizontal="center" vertical="center" wrapText="1"/>
    </xf>
    <xf numFmtId="167" fontId="21" fillId="38" borderId="12" xfId="42" applyNumberFormat="1" applyFont="1" applyFill="1" applyBorder="1" applyAlignment="1">
      <alignment horizontal="center" vertical="center" wrapText="1"/>
    </xf>
    <xf numFmtId="0" fontId="21" fillId="0" borderId="0" xfId="0" applyFont="1" applyAlignment="1">
      <alignment horizontal="center" vertical="center" wrapText="1"/>
    </xf>
    <xf numFmtId="166" fontId="19" fillId="34" borderId="12" xfId="43" applyNumberFormat="1" applyFont="1" applyFill="1" applyBorder="1" applyAlignment="1">
      <alignment horizontal="center" vertical="center"/>
    </xf>
    <xf numFmtId="0" fontId="29" fillId="0" borderId="0" xfId="44" applyFont="1" applyAlignment="1">
      <alignment horizontal="left"/>
    </xf>
    <xf numFmtId="0" fontId="28" fillId="0" borderId="0" xfId="44"/>
    <xf numFmtId="0" fontId="30" fillId="0" borderId="0" xfId="44" applyFont="1" applyAlignment="1">
      <alignment horizontal="left"/>
    </xf>
    <xf numFmtId="0" fontId="28" fillId="0" borderId="0" xfId="44" applyAlignment="1">
      <alignment horizontal="centerContinuous"/>
    </xf>
    <xf numFmtId="0" fontId="31" fillId="0" borderId="0" xfId="44" applyFont="1" applyAlignment="1">
      <alignment horizontal="centerContinuous"/>
    </xf>
    <xf numFmtId="0" fontId="33" fillId="0" borderId="0" xfId="44" applyFont="1" applyBorder="1" applyAlignment="1">
      <alignment horizontal="left"/>
    </xf>
    <xf numFmtId="0" fontId="34" fillId="0" borderId="0" xfId="44" applyFont="1" applyAlignment="1">
      <alignment vertical="center"/>
    </xf>
    <xf numFmtId="0" fontId="31" fillId="0" borderId="0" xfId="44" applyFont="1"/>
    <xf numFmtId="0" fontId="32" fillId="0" borderId="34" xfId="44" applyFont="1" applyBorder="1" applyAlignment="1">
      <alignment horizontal="right" vertical="center"/>
    </xf>
    <xf numFmtId="14" fontId="32" fillId="39" borderId="35" xfId="44" applyNumberFormat="1" applyFont="1" applyFill="1" applyBorder="1" applyAlignment="1">
      <alignment horizontal="center" vertical="center" wrapText="1"/>
    </xf>
    <xf numFmtId="0" fontId="32" fillId="0" borderId="36" xfId="44" applyFont="1" applyBorder="1" applyAlignment="1">
      <alignment horizontal="right" vertical="center"/>
    </xf>
    <xf numFmtId="0" fontId="28" fillId="0" borderId="0" xfId="44" applyAlignment="1">
      <alignment horizontal="left"/>
    </xf>
    <xf numFmtId="0" fontId="28" fillId="0" borderId="0" xfId="44" applyFill="1" applyAlignment="1">
      <alignment horizontal="left"/>
    </xf>
    <xf numFmtId="0" fontId="32" fillId="0" borderId="36" xfId="44" applyFont="1" applyBorder="1" applyAlignment="1">
      <alignment horizontal="right" vertical="center" wrapText="1"/>
    </xf>
    <xf numFmtId="0" fontId="32" fillId="0" borderId="37" xfId="44" applyFont="1" applyFill="1" applyBorder="1" applyAlignment="1">
      <alignment horizontal="right" vertical="center" wrapText="1"/>
    </xf>
    <xf numFmtId="0" fontId="34" fillId="0" borderId="38" xfId="44" applyFont="1" applyBorder="1" applyAlignment="1">
      <alignment horizontal="left" vertical="center" wrapText="1"/>
    </xf>
    <xf numFmtId="0" fontId="31" fillId="0" borderId="39" xfId="44" applyFont="1" applyBorder="1" applyAlignment="1">
      <alignment horizontal="center" vertical="center"/>
    </xf>
    <xf numFmtId="0" fontId="32" fillId="0" borderId="38" xfId="44" applyFont="1" applyBorder="1" applyAlignment="1">
      <alignment horizontal="right" vertical="center" wrapText="1"/>
    </xf>
    <xf numFmtId="49" fontId="32" fillId="39" borderId="12" xfId="44" applyNumberFormat="1" applyFont="1" applyFill="1" applyBorder="1" applyAlignment="1">
      <alignment horizontal="center" vertical="center" wrapText="1"/>
    </xf>
    <xf numFmtId="170" fontId="32" fillId="39" borderId="12" xfId="44" applyNumberFormat="1" applyFont="1" applyFill="1" applyBorder="1" applyAlignment="1">
      <alignment horizontal="center" vertical="center" wrapText="1"/>
    </xf>
    <xf numFmtId="0" fontId="32" fillId="0" borderId="40" xfId="44" applyFont="1" applyBorder="1" applyAlignment="1">
      <alignment horizontal="right" vertical="center" wrapText="1"/>
    </xf>
    <xf numFmtId="171" fontId="32" fillId="39" borderId="12" xfId="44" applyNumberFormat="1" applyFont="1" applyFill="1" applyBorder="1" applyAlignment="1">
      <alignment horizontal="center" vertical="center" wrapText="1"/>
    </xf>
    <xf numFmtId="8" fontId="32" fillId="0" borderId="39" xfId="45" applyFont="1" applyFill="1" applyBorder="1" applyAlignment="1">
      <alignment vertical="center" wrapText="1"/>
    </xf>
    <xf numFmtId="0" fontId="32" fillId="0" borderId="38" xfId="44" applyFont="1" applyFill="1" applyBorder="1" applyAlignment="1">
      <alignment horizontal="right" vertical="center" wrapText="1"/>
    </xf>
    <xf numFmtId="14" fontId="32" fillId="39" borderId="12" xfId="44" applyNumberFormat="1" applyFont="1" applyFill="1" applyBorder="1" applyAlignment="1">
      <alignment horizontal="center" vertical="center" wrapText="1"/>
    </xf>
    <xf numFmtId="0" fontId="32" fillId="0" borderId="40" xfId="44" applyFont="1" applyFill="1" applyBorder="1" applyAlignment="1">
      <alignment horizontal="right" vertical="center" wrapText="1"/>
    </xf>
    <xf numFmtId="5" fontId="28" fillId="0" borderId="0" xfId="44" applyNumberFormat="1" applyFill="1"/>
    <xf numFmtId="0" fontId="28" fillId="0" borderId="0" xfId="44" applyFill="1"/>
    <xf numFmtId="0" fontId="35" fillId="0" borderId="0" xfId="0" applyFont="1"/>
    <xf numFmtId="0" fontId="16" fillId="0" borderId="0" xfId="0" applyFont="1" applyAlignment="1">
      <alignment wrapText="1"/>
    </xf>
    <xf numFmtId="0" fontId="16" fillId="0" borderId="0" xfId="0" applyFont="1" applyAlignment="1">
      <alignment horizontal="right" indent="1"/>
    </xf>
    <xf numFmtId="0" fontId="28" fillId="0" borderId="0" xfId="44" applyAlignment="1"/>
    <xf numFmtId="0" fontId="36" fillId="0" borderId="41" xfId="44" applyFont="1" applyBorder="1" applyAlignment="1">
      <alignment horizontal="center"/>
    </xf>
    <xf numFmtId="0" fontId="28" fillId="0" borderId="12" xfId="44" applyBorder="1" applyAlignment="1">
      <alignment horizontal="right" indent="1"/>
    </xf>
    <xf numFmtId="0" fontId="28" fillId="0" borderId="12" xfId="44" applyBorder="1" applyAlignment="1">
      <alignment horizontal="right" vertical="top" indent="1"/>
    </xf>
    <xf numFmtId="0" fontId="36" fillId="0" borderId="14" xfId="44" applyFont="1" applyBorder="1" applyAlignment="1">
      <alignment horizontal="right" indent="1"/>
    </xf>
    <xf numFmtId="0" fontId="36" fillId="0" borderId="12" xfId="44" applyFont="1" applyBorder="1" applyAlignment="1">
      <alignment horizontal="right" indent="1"/>
    </xf>
    <xf numFmtId="0" fontId="28" fillId="0" borderId="12" xfId="44" applyBorder="1" applyAlignment="1">
      <alignment horizontal="left" indent="1"/>
    </xf>
    <xf numFmtId="0" fontId="19" fillId="33" borderId="30" xfId="0" applyFont="1" applyFill="1" applyBorder="1" applyAlignment="1"/>
    <xf numFmtId="0" fontId="19" fillId="33" borderId="31" xfId="0" applyFont="1" applyFill="1" applyBorder="1" applyAlignment="1"/>
    <xf numFmtId="0" fontId="19" fillId="33" borderId="32" xfId="0" applyFont="1" applyFill="1" applyBorder="1" applyAlignment="1"/>
    <xf numFmtId="0" fontId="21" fillId="0" borderId="27" xfId="0" applyFont="1" applyBorder="1" applyAlignment="1"/>
    <xf numFmtId="0" fontId="21" fillId="0" borderId="28" xfId="0" applyFont="1" applyBorder="1" applyAlignment="1"/>
    <xf numFmtId="0" fontId="19" fillId="33" borderId="10" xfId="0" applyFont="1" applyFill="1" applyBorder="1" applyAlignment="1"/>
    <xf numFmtId="0" fontId="19" fillId="33" borderId="11" xfId="0" applyFont="1" applyFill="1" applyBorder="1" applyAlignment="1"/>
    <xf numFmtId="0" fontId="24" fillId="37" borderId="33" xfId="0" applyFont="1" applyFill="1" applyBorder="1" applyAlignment="1">
      <alignment vertical="center"/>
    </xf>
    <xf numFmtId="0" fontId="24" fillId="37" borderId="0" xfId="0" applyFont="1" applyFill="1" applyBorder="1" applyAlignment="1">
      <alignment vertical="center"/>
    </xf>
    <xf numFmtId="167" fontId="21" fillId="38" borderId="19" xfId="42" applyNumberFormat="1" applyFont="1" applyFill="1" applyBorder="1"/>
    <xf numFmtId="167" fontId="21" fillId="38" borderId="12" xfId="42" applyNumberFormat="1" applyFont="1" applyFill="1" applyBorder="1"/>
    <xf numFmtId="167" fontId="21" fillId="34" borderId="19" xfId="42" applyNumberFormat="1" applyFont="1" applyFill="1" applyBorder="1"/>
    <xf numFmtId="167" fontId="21" fillId="34" borderId="12" xfId="42" applyNumberFormat="1" applyFont="1" applyFill="1" applyBorder="1"/>
    <xf numFmtId="0" fontId="21" fillId="35" borderId="12" xfId="0" applyFont="1" applyFill="1" applyBorder="1" applyAlignment="1">
      <alignment horizontal="center"/>
    </xf>
    <xf numFmtId="0" fontId="21" fillId="35" borderId="17" xfId="0" applyFont="1" applyFill="1" applyBorder="1" applyAlignment="1">
      <alignment horizontal="center"/>
    </xf>
    <xf numFmtId="167" fontId="20" fillId="34" borderId="22" xfId="42" applyNumberFormat="1" applyFont="1" applyFill="1" applyBorder="1" applyAlignment="1">
      <alignment horizontal="center" vertical="center"/>
    </xf>
    <xf numFmtId="0" fontId="21" fillId="37" borderId="19" xfId="0" applyFont="1" applyFill="1" applyBorder="1" applyAlignment="1">
      <alignment horizontal="center" vertical="center" wrapText="1"/>
    </xf>
    <xf numFmtId="0" fontId="21" fillId="37" borderId="12" xfId="0" applyFont="1" applyFill="1" applyBorder="1" applyAlignment="1">
      <alignment horizontal="center" vertical="center" wrapText="1"/>
    </xf>
    <xf numFmtId="0" fontId="21" fillId="37" borderId="20" xfId="0" applyFont="1" applyFill="1" applyBorder="1" applyAlignment="1">
      <alignment horizontal="center" vertical="center" wrapText="1"/>
    </xf>
    <xf numFmtId="164" fontId="0" fillId="34" borderId="0" xfId="0" applyNumberFormat="1" applyFill="1"/>
    <xf numFmtId="0" fontId="31" fillId="0" borderId="0" xfId="0" applyFont="1" applyAlignment="1">
      <alignment horizontal="left"/>
    </xf>
    <xf numFmtId="0" fontId="28" fillId="0" borderId="42" xfId="44" applyBorder="1" applyAlignment="1">
      <alignment horizontal="left" indent="1"/>
    </xf>
    <xf numFmtId="0" fontId="28" fillId="0" borderId="43" xfId="44" applyBorder="1" applyAlignment="1">
      <alignment horizontal="left" indent="1"/>
    </xf>
    <xf numFmtId="0" fontId="28" fillId="0" borderId="35" xfId="44" applyBorder="1" applyAlignment="1">
      <alignment horizontal="left" indent="1"/>
    </xf>
    <xf numFmtId="0" fontId="28" fillId="0" borderId="12" xfId="44" applyBorder="1" applyAlignment="1">
      <alignment horizontal="left" vertical="top" wrapText="1" indent="1"/>
    </xf>
    <xf numFmtId="0" fontId="36" fillId="0" borderId="41" xfId="44" applyFont="1" applyBorder="1" applyAlignment="1">
      <alignment horizontal="center"/>
    </xf>
    <xf numFmtId="0" fontId="28" fillId="0" borderId="29" xfId="44" applyBorder="1" applyAlignment="1">
      <alignment horizontal="left" indent="1"/>
    </xf>
    <xf numFmtId="0" fontId="28" fillId="0" borderId="31" xfId="44" applyBorder="1" applyAlignment="1">
      <alignment horizontal="left" indent="1"/>
    </xf>
    <xf numFmtId="0" fontId="28" fillId="0" borderId="32" xfId="44" applyBorder="1" applyAlignment="1">
      <alignment horizontal="left" indent="1"/>
    </xf>
    <xf numFmtId="0" fontId="28" fillId="0" borderId="42" xfId="44" applyBorder="1" applyAlignment="1">
      <alignment horizontal="left"/>
    </xf>
    <xf numFmtId="0" fontId="28" fillId="0" borderId="43" xfId="44" applyBorder="1" applyAlignment="1">
      <alignment horizontal="left"/>
    </xf>
    <xf numFmtId="0" fontId="28" fillId="0" borderId="35" xfId="44" applyBorder="1" applyAlignment="1">
      <alignment horizontal="left"/>
    </xf>
    <xf numFmtId="0" fontId="21" fillId="36" borderId="22" xfId="0" applyFont="1" applyFill="1" applyBorder="1" applyAlignment="1">
      <alignment horizontal="center"/>
    </xf>
    <xf numFmtId="0" fontId="21" fillId="0" borderId="19" xfId="0" applyFont="1" applyBorder="1" applyAlignment="1">
      <alignment horizontal="left" vertical="center"/>
    </xf>
    <xf numFmtId="0" fontId="21" fillId="0" borderId="12" xfId="0" applyFont="1" applyBorder="1" applyAlignment="1">
      <alignment horizontal="left" vertical="center"/>
    </xf>
    <xf numFmtId="0" fontId="21" fillId="0" borderId="25" xfId="0" applyFont="1" applyBorder="1" applyAlignment="1">
      <alignment horizontal="left" vertical="center"/>
    </xf>
    <xf numFmtId="0" fontId="21" fillId="0" borderId="23" xfId="0" applyFont="1" applyBorder="1" applyAlignment="1">
      <alignment horizontal="left" vertical="center"/>
    </xf>
    <xf numFmtId="0" fontId="23" fillId="37" borderId="21" xfId="0" applyFont="1" applyFill="1" applyBorder="1" applyAlignment="1">
      <alignment horizontal="left" vertical="center"/>
    </xf>
    <xf numFmtId="0" fontId="23" fillId="37" borderId="22" xfId="0" applyFont="1" applyFill="1" applyBorder="1" applyAlignment="1">
      <alignment horizontal="left" vertical="center"/>
    </xf>
    <xf numFmtId="0" fontId="18" fillId="37" borderId="13" xfId="0" applyFont="1" applyFill="1" applyBorder="1" applyAlignment="1">
      <alignment horizontal="left"/>
    </xf>
    <xf numFmtId="0" fontId="18" fillId="37" borderId="14" xfId="0" applyFont="1" applyFill="1" applyBorder="1" applyAlignment="1">
      <alignment horizontal="left"/>
    </xf>
    <xf numFmtId="0" fontId="18" fillId="0" borderId="0" xfId="0" applyFont="1" applyAlignment="1">
      <alignment horizontal="left"/>
    </xf>
    <xf numFmtId="0" fontId="19" fillId="33" borderId="13" xfId="0" applyFont="1" applyFill="1" applyBorder="1" applyAlignment="1">
      <alignment horizontal="center"/>
    </xf>
    <xf numFmtId="0" fontId="19" fillId="33" borderId="14" xfId="0" applyFont="1" applyFill="1" applyBorder="1" applyAlignment="1">
      <alignment horizontal="center"/>
    </xf>
    <xf numFmtId="0" fontId="19" fillId="33" borderId="15" xfId="0" applyFont="1" applyFill="1" applyBorder="1" applyAlignment="1">
      <alignment horizontal="center"/>
    </xf>
    <xf numFmtId="0" fontId="22" fillId="0" borderId="0" xfId="0" applyFont="1" applyAlignment="1">
      <alignment horizontal="left"/>
    </xf>
    <xf numFmtId="0" fontId="19" fillId="37" borderId="12" xfId="0" applyFont="1" applyFill="1" applyBorder="1" applyAlignment="1">
      <alignment horizontal="center"/>
    </xf>
    <xf numFmtId="0" fontId="19" fillId="0" borderId="13" xfId="0" applyFont="1" applyBorder="1" applyAlignment="1">
      <alignment horizontal="left"/>
    </xf>
    <xf numFmtId="0" fontId="19" fillId="0" borderId="14" xfId="0" applyFont="1" applyBorder="1" applyAlignment="1">
      <alignment horizontal="left"/>
    </xf>
    <xf numFmtId="0" fontId="19" fillId="35" borderId="14" xfId="0" applyFont="1" applyFill="1" applyBorder="1" applyAlignment="1">
      <alignment horizontal="center"/>
    </xf>
    <xf numFmtId="0" fontId="19" fillId="35" borderId="15" xfId="0" applyFont="1" applyFill="1" applyBorder="1" applyAlignment="1">
      <alignment horizontal="center"/>
    </xf>
    <xf numFmtId="0" fontId="21" fillId="0" borderId="0" xfId="0" applyFont="1" applyAlignment="1">
      <alignment horizontal="left"/>
    </xf>
    <xf numFmtId="0" fontId="19" fillId="0" borderId="16" xfId="0" applyFont="1" applyBorder="1" applyAlignment="1">
      <alignment horizontal="left"/>
    </xf>
    <xf numFmtId="0" fontId="19" fillId="0" borderId="17" xfId="0" applyFont="1" applyBorder="1" applyAlignment="1">
      <alignment horizontal="left"/>
    </xf>
    <xf numFmtId="0" fontId="19" fillId="35" borderId="17" xfId="0" applyFont="1" applyFill="1" applyBorder="1" applyAlignment="1">
      <alignment horizontal="center"/>
    </xf>
    <xf numFmtId="0" fontId="19" fillId="35" borderId="18" xfId="0" applyFont="1" applyFill="1" applyBorder="1" applyAlignment="1">
      <alignment horizontal="center"/>
    </xf>
    <xf numFmtId="0" fontId="19" fillId="33" borderId="29" xfId="0" applyFont="1" applyFill="1" applyBorder="1" applyAlignment="1">
      <alignment horizontal="center"/>
    </xf>
    <xf numFmtId="0" fontId="16" fillId="0" borderId="0" xfId="0" applyFont="1" applyAlignment="1">
      <alignment horizontal="center"/>
    </xf>
    <xf numFmtId="0" fontId="0" fillId="0" borderId="0" xfId="0" applyAlignment="1">
      <alignment horizontal="left"/>
    </xf>
    <xf numFmtId="0" fontId="16" fillId="34" borderId="0" xfId="0" applyFont="1" applyFill="1"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Currency 2" xfId="45" xr:uid="{00000000-0005-0000-0000-00001D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33CCFF"/>
      <color rgb="FF99FF66"/>
      <color rgb="FFFF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10</xdr:row>
      <xdr:rowOff>19051</xdr:rowOff>
    </xdr:from>
    <xdr:to>
      <xdr:col>15</xdr:col>
      <xdr:colOff>628650</xdr:colOff>
      <xdr:row>13</xdr:row>
      <xdr:rowOff>90488</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 y="1847851"/>
          <a:ext cx="10691812" cy="614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Charging Station: </a:t>
          </a:r>
          <a:r>
            <a:rPr lang="en-US" sz="1100">
              <a:solidFill>
                <a:schemeClr val="dk1"/>
              </a:solidFill>
              <a:effectLst/>
              <a:latin typeface="+mn-lt"/>
              <a:ea typeface="+mn-ea"/>
              <a:cs typeface="+mn-cs"/>
            </a:rPr>
            <a:t>Also known as electric vehicle supply equipment (EVSE), consists of the conductors, including the ungrounded, grounded, and equipment grounding conductors and the electric vehicle connectors, attachment plugs, and all other fittings, devices, power outlets, or apparatus installed specifically for the purpose of delivering energy from the premises wiring to the electric vehicle. (</a:t>
          </a:r>
          <a:r>
            <a:rPr lang="en-US" sz="1100" u="sng">
              <a:solidFill>
                <a:schemeClr val="dk1"/>
              </a:solidFill>
              <a:effectLst/>
              <a:latin typeface="+mn-lt"/>
              <a:ea typeface="+mn-ea"/>
              <a:cs typeface="+mn-cs"/>
              <a:hlinkClick xmlns:r="http://schemas.openxmlformats.org/officeDocument/2006/relationships" r:id=""/>
            </a:rPr>
            <a:t>http://www.psrc.org/assets/3729/A_NEC_625_2008.pdf</a:t>
          </a:r>
          <a:r>
            <a:rPr lang="en-US" sz="1100">
              <a:solidFill>
                <a:schemeClr val="dk1"/>
              </a:solidFill>
              <a:effectLst/>
              <a:latin typeface="+mn-lt"/>
              <a:ea typeface="+mn-ea"/>
              <a:cs typeface="+mn-cs"/>
            </a:rPr>
            <a:t>). Charging stations fall into one of these three types: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eward\Downloads\LD%20&amp;%20LHD%20Vehicle%20FYE%202018%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Trip%20Reduction%20FYE%2015.xlt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Emission%20Factors%20FY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Arterial%20Management%20FYE%2015.xlt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Heavy-Duty%20Vehicle%20FYE%2015.xlt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nv_Rev/Grant%20Programs/TFCA%20PROGRAM/CONTRACT/FYE%202018/60%25/Charge/Application%20Review/18EV001%20-%20Campbell%20Union%20High%20School%20District/18EV001%20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l Info"/>
      <sheetName val="Calcs"/>
      <sheetName val="Notes and Assumptions"/>
      <sheetName val="Emission Factors"/>
    </sheetNames>
    <sheetDataSet>
      <sheetData sheetId="0"/>
      <sheetData sheetId="1"/>
      <sheetData sheetId="2">
        <row r="8">
          <cell r="D8">
            <v>4</v>
          </cell>
        </row>
        <row r="11">
          <cell r="D11">
            <v>2500</v>
          </cell>
        </row>
        <row r="12">
          <cell r="D12">
            <v>2500</v>
          </cell>
        </row>
        <row r="38">
          <cell r="K38">
            <v>0</v>
          </cell>
        </row>
        <row r="39">
          <cell r="K39">
            <v>0</v>
          </cell>
        </row>
        <row r="40">
          <cell r="J40">
            <v>0</v>
          </cell>
          <cell r="K40">
            <v>0</v>
          </cell>
        </row>
        <row r="41">
          <cell r="J41">
            <v>0</v>
          </cell>
          <cell r="K41">
            <v>0</v>
          </cell>
        </row>
      </sheetData>
      <sheetData sheetId="3"/>
      <sheetData sheetId="4">
        <row r="7">
          <cell r="A7" t="str">
            <v>Up to 8500</v>
          </cell>
          <cell r="D7" t="str">
            <v>ULEV</v>
          </cell>
        </row>
        <row r="8">
          <cell r="A8" t="str">
            <v>8501-10,000</v>
          </cell>
          <cell r="D8" t="str">
            <v>SULEV</v>
          </cell>
        </row>
        <row r="9">
          <cell r="A9" t="str">
            <v>10,001-14,000</v>
          </cell>
          <cell r="D9" t="str">
            <v>PZEV</v>
          </cell>
        </row>
        <row r="10">
          <cell r="D10" t="str">
            <v>ZEV</v>
          </cell>
        </row>
        <row r="13">
          <cell r="A13" t="str">
            <v>LEV</v>
          </cell>
        </row>
        <row r="14">
          <cell r="A14" t="str">
            <v>SULEV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2">
          <cell r="K2">
            <v>1</v>
          </cell>
        </row>
      </sheetData>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LDV"/>
      <sheetName val="EF - HDV"/>
      <sheetName val="EF-Arterial Mgt"/>
      <sheetName val="EF-Trip Reduction"/>
    </sheetNames>
    <sheetDataSet>
      <sheetData sheetId="0"/>
      <sheetData sheetId="1"/>
      <sheetData sheetId="2"/>
      <sheetData sheetId="3">
        <row r="40">
          <cell r="C40">
            <v>17.496000000000002</v>
          </cell>
        </row>
        <row r="41">
          <cell r="C41">
            <v>4.0187999999999988</v>
          </cell>
        </row>
        <row r="48">
          <cell r="C48">
            <v>4.6399999999999997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12">
          <cell r="C12">
            <v>0</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6">
          <cell r="K6">
            <v>0</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Vehicle Projects"/>
      <sheetName val="CE Charger Projects"/>
      <sheetName val="Vehicle + Charger"/>
      <sheetName val="Notes and Assumptions"/>
      <sheetName val="Emission Factors"/>
      <sheetName val="LEV III standards"/>
      <sheetName val="EMFAC 2014 fleet averages"/>
    </sheetNames>
    <sheetDataSet>
      <sheetData sheetId="0" refreshError="1"/>
      <sheetData sheetId="1" refreshError="1"/>
      <sheetData sheetId="2" refreshError="1"/>
      <sheetData sheetId="3" refreshError="1"/>
      <sheetData sheetId="4" refreshError="1"/>
      <sheetData sheetId="5" refreshError="1"/>
      <sheetData sheetId="6">
        <row r="30">
          <cell r="R30">
            <v>0.15962430716997036</v>
          </cell>
          <cell r="AI30">
            <v>0.12176203571752833</v>
          </cell>
          <cell r="AM30">
            <v>335.40712409464271</v>
          </cell>
          <cell r="AQ30">
            <v>2.3344634206249604E-3</v>
          </cell>
          <cell r="AT30">
            <v>4.4750012825392031E-2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
  <sheetViews>
    <sheetView tabSelected="1" workbookViewId="0">
      <selection activeCell="A17" sqref="A17"/>
    </sheetView>
  </sheetViews>
  <sheetFormatPr defaultColWidth="8.6640625" defaultRowHeight="12.4" x14ac:dyDescent="0.35"/>
  <cols>
    <col min="1" max="1" width="47.86328125" style="66" customWidth="1"/>
    <col min="2" max="16384" width="8.6640625" style="66"/>
  </cols>
  <sheetData>
    <row r="1" spans="1:17" ht="22.5" x14ac:dyDescent="0.6">
      <c r="A1" s="65" t="s">
        <v>85</v>
      </c>
    </row>
    <row r="2" spans="1:17" ht="20.65" x14ac:dyDescent="0.6">
      <c r="A2" s="67" t="s">
        <v>111</v>
      </c>
    </row>
    <row r="3" spans="1:17" x14ac:dyDescent="0.35">
      <c r="A3" s="123" t="s">
        <v>114</v>
      </c>
    </row>
    <row r="7" spans="1:17" ht="12.75" thickBot="1" x14ac:dyDescent="0.4"/>
    <row r="8" spans="1:17" ht="12.75" thickBot="1" x14ac:dyDescent="0.4">
      <c r="A8" s="97" t="s">
        <v>95</v>
      </c>
      <c r="B8" s="128" t="s">
        <v>96</v>
      </c>
      <c r="C8" s="128"/>
      <c r="D8" s="128"/>
      <c r="E8" s="128"/>
      <c r="F8" s="128"/>
      <c r="G8" s="128"/>
      <c r="H8" s="128"/>
      <c r="I8" s="128"/>
      <c r="J8" s="128"/>
      <c r="K8" s="128"/>
      <c r="L8" s="128"/>
    </row>
    <row r="9" spans="1:17" ht="14.25" customHeight="1" x14ac:dyDescent="0.35">
      <c r="A9" s="100" t="s">
        <v>101</v>
      </c>
      <c r="B9" s="129" t="s">
        <v>86</v>
      </c>
      <c r="C9" s="130"/>
      <c r="D9" s="130"/>
      <c r="E9" s="130"/>
      <c r="F9" s="130"/>
      <c r="G9" s="130"/>
      <c r="H9" s="130"/>
      <c r="I9" s="130"/>
      <c r="J9" s="130"/>
      <c r="K9" s="130"/>
      <c r="L9" s="131"/>
    </row>
    <row r="10" spans="1:17" x14ac:dyDescent="0.35">
      <c r="A10" s="98" t="s">
        <v>97</v>
      </c>
      <c r="B10" s="124" t="s">
        <v>100</v>
      </c>
      <c r="C10" s="125"/>
      <c r="D10" s="125"/>
      <c r="E10" s="125"/>
      <c r="F10" s="125"/>
      <c r="G10" s="125"/>
      <c r="H10" s="125"/>
      <c r="I10" s="125"/>
      <c r="J10" s="125"/>
      <c r="K10" s="125"/>
      <c r="L10" s="126"/>
    </row>
    <row r="11" spans="1:17" x14ac:dyDescent="0.35">
      <c r="A11" s="101" t="s">
        <v>99</v>
      </c>
      <c r="B11" s="124" t="s">
        <v>102</v>
      </c>
      <c r="C11" s="125"/>
      <c r="D11" s="125"/>
      <c r="E11" s="125"/>
      <c r="F11" s="125"/>
      <c r="G11" s="125"/>
      <c r="H11" s="125"/>
      <c r="I11" s="125"/>
      <c r="J11" s="125"/>
      <c r="K11" s="125"/>
      <c r="L11" s="126"/>
    </row>
    <row r="12" spans="1:17" x14ac:dyDescent="0.35">
      <c r="A12" s="98" t="s">
        <v>98</v>
      </c>
      <c r="B12" s="102" t="s">
        <v>94</v>
      </c>
      <c r="C12" s="102"/>
      <c r="D12" s="102"/>
      <c r="E12" s="102"/>
      <c r="F12" s="102"/>
      <c r="G12" s="102"/>
      <c r="H12" s="102"/>
      <c r="I12" s="102"/>
      <c r="J12" s="102"/>
      <c r="K12" s="102"/>
      <c r="L12" s="102"/>
    </row>
    <row r="13" spans="1:17" x14ac:dyDescent="0.35">
      <c r="A13" s="98" t="s">
        <v>107</v>
      </c>
      <c r="B13" s="124" t="s">
        <v>108</v>
      </c>
      <c r="C13" s="125"/>
      <c r="D13" s="125"/>
      <c r="E13" s="125"/>
      <c r="F13" s="125"/>
      <c r="G13" s="125"/>
      <c r="H13" s="125"/>
      <c r="I13" s="125"/>
      <c r="J13" s="125"/>
      <c r="K13" s="125"/>
      <c r="L13" s="126"/>
    </row>
    <row r="14" spans="1:17" x14ac:dyDescent="0.35">
      <c r="A14" s="98" t="s">
        <v>106</v>
      </c>
      <c r="B14" s="132" t="s">
        <v>112</v>
      </c>
      <c r="C14" s="133"/>
      <c r="D14" s="133"/>
      <c r="E14" s="133"/>
      <c r="F14" s="133"/>
      <c r="G14" s="133"/>
      <c r="H14" s="133"/>
      <c r="I14" s="133"/>
      <c r="J14" s="133"/>
      <c r="K14" s="133"/>
      <c r="L14" s="134"/>
    </row>
    <row r="15" spans="1:17" x14ac:dyDescent="0.35">
      <c r="A15" s="99" t="s">
        <v>104</v>
      </c>
      <c r="B15" s="127" t="s">
        <v>109</v>
      </c>
      <c r="C15" s="127"/>
      <c r="D15" s="127"/>
      <c r="E15" s="127"/>
      <c r="F15" s="127"/>
      <c r="G15" s="127"/>
      <c r="H15" s="127"/>
      <c r="I15" s="127"/>
      <c r="J15" s="127"/>
      <c r="K15" s="127"/>
      <c r="L15" s="127"/>
      <c r="M15" s="96"/>
      <c r="N15" s="96"/>
      <c r="O15" s="96"/>
      <c r="P15" s="96"/>
      <c r="Q15" s="96"/>
    </row>
  </sheetData>
  <mergeCells count="7">
    <mergeCell ref="B10:L10"/>
    <mergeCell ref="B15:L15"/>
    <mergeCell ref="B8:L8"/>
    <mergeCell ref="B11:L11"/>
    <mergeCell ref="B9:L9"/>
    <mergeCell ref="B13:L13"/>
    <mergeCell ref="B14:L14"/>
  </mergeCells>
  <pageMargins left="0.75" right="0.75" top="1" bottom="1" header="0.5" footer="0.5"/>
  <pageSetup scale="87"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5"/>
  <sheetViews>
    <sheetView zoomScaleNormal="100" workbookViewId="0">
      <selection activeCell="A29" sqref="A29"/>
    </sheetView>
  </sheetViews>
  <sheetFormatPr defaultColWidth="8.6640625" defaultRowHeight="12.4" x14ac:dyDescent="0.35"/>
  <cols>
    <col min="1" max="1" width="31.6640625" style="66" customWidth="1"/>
    <col min="2" max="2" width="57.46484375" style="66" customWidth="1"/>
    <col min="3" max="3" width="17.86328125" style="66" bestFit="1" customWidth="1"/>
    <col min="4" max="4" width="17.53125" style="66" customWidth="1"/>
    <col min="5" max="5" width="13.46484375" style="66" customWidth="1"/>
    <col min="6" max="6" width="17.33203125" style="66" customWidth="1"/>
    <col min="7" max="7" width="12.46484375" style="66" customWidth="1"/>
    <col min="8" max="8" width="8.1328125" style="66" customWidth="1"/>
    <col min="9" max="10" width="8.6640625" style="66" customWidth="1"/>
    <col min="11" max="11" width="9.53125" style="66" customWidth="1"/>
    <col min="12" max="12" width="8.6640625" style="66" bestFit="1" customWidth="1"/>
    <col min="13" max="13" width="7" style="66" customWidth="1"/>
    <col min="14" max="14" width="9.53125" style="66" customWidth="1"/>
    <col min="15" max="15" width="10.33203125" style="66" bestFit="1" customWidth="1"/>
    <col min="16" max="16" width="9.86328125" style="66" customWidth="1"/>
    <col min="17" max="17" width="13.86328125" style="66" customWidth="1"/>
    <col min="18" max="18" width="9.33203125" style="66" customWidth="1"/>
    <col min="19" max="19" width="10" style="66" customWidth="1"/>
    <col min="20" max="20" width="12.6640625" style="66" bestFit="1" customWidth="1"/>
    <col min="21" max="16384" width="8.6640625" style="66"/>
  </cols>
  <sheetData>
    <row r="1" spans="1:20" ht="20.65" x14ac:dyDescent="0.6">
      <c r="A1" s="67" t="s">
        <v>85</v>
      </c>
      <c r="B1" s="68"/>
      <c r="C1" s="68"/>
      <c r="D1" s="68"/>
      <c r="E1" s="68"/>
      <c r="F1" s="68"/>
      <c r="G1" s="68"/>
      <c r="H1" s="68"/>
      <c r="I1" s="68"/>
      <c r="J1" s="68"/>
      <c r="K1" s="68"/>
      <c r="L1" s="68"/>
      <c r="M1" s="68"/>
      <c r="N1" s="68"/>
      <c r="O1" s="68"/>
      <c r="P1" s="68"/>
      <c r="Q1" s="68"/>
      <c r="R1" s="68"/>
      <c r="S1" s="68"/>
      <c r="T1" s="68"/>
    </row>
    <row r="2" spans="1:20" ht="20.65" x14ac:dyDescent="0.6">
      <c r="A2" s="67" t="s">
        <v>111</v>
      </c>
      <c r="B2" s="68"/>
      <c r="C2" s="68"/>
      <c r="D2" s="68"/>
      <c r="E2" s="68"/>
      <c r="F2" s="68"/>
      <c r="G2" s="68"/>
      <c r="H2" s="68"/>
      <c r="I2" s="68"/>
      <c r="J2" s="68"/>
      <c r="K2" s="68"/>
      <c r="L2" s="68"/>
      <c r="M2" s="68"/>
      <c r="N2" s="68"/>
      <c r="O2" s="68"/>
      <c r="P2" s="68"/>
      <c r="Q2" s="68"/>
      <c r="R2" s="68"/>
      <c r="S2" s="68"/>
      <c r="T2" s="68"/>
    </row>
    <row r="3" spans="1:20" ht="18" customHeight="1" x14ac:dyDescent="0.35">
      <c r="A3" s="123" t="s">
        <v>114</v>
      </c>
      <c r="B3" s="69"/>
      <c r="C3" s="68"/>
      <c r="D3" s="68"/>
      <c r="E3" s="68"/>
      <c r="F3" s="68"/>
      <c r="G3" s="68"/>
      <c r="H3" s="68"/>
      <c r="I3" s="68"/>
      <c r="J3" s="68"/>
      <c r="K3" s="68"/>
      <c r="L3" s="68"/>
      <c r="M3" s="68"/>
      <c r="N3" s="68"/>
      <c r="O3" s="68"/>
      <c r="P3" s="68"/>
      <c r="Q3" s="68"/>
      <c r="R3" s="68"/>
      <c r="S3" s="68"/>
      <c r="T3" s="68"/>
    </row>
    <row r="4" spans="1:20" ht="18" customHeight="1" x14ac:dyDescent="0.35">
      <c r="A4" s="70"/>
      <c r="B4" s="69"/>
      <c r="C4" s="68"/>
      <c r="D4" s="68"/>
      <c r="E4" s="68"/>
      <c r="F4" s="68"/>
      <c r="G4" s="68"/>
      <c r="H4" s="68"/>
      <c r="I4" s="68"/>
      <c r="J4" s="68"/>
      <c r="K4" s="68"/>
      <c r="L4" s="68"/>
      <c r="M4" s="68"/>
      <c r="N4" s="68"/>
    </row>
    <row r="5" spans="1:20" ht="18" customHeight="1" x14ac:dyDescent="0.35">
      <c r="A5" s="71" t="s">
        <v>64</v>
      </c>
      <c r="B5" s="69"/>
      <c r="C5" s="68"/>
      <c r="D5" s="68"/>
      <c r="E5" s="68"/>
      <c r="F5" s="68"/>
      <c r="G5" s="68"/>
      <c r="H5" s="68"/>
      <c r="I5" s="68"/>
      <c r="J5" s="68"/>
      <c r="K5" s="68"/>
      <c r="L5" s="68"/>
      <c r="M5" s="68"/>
      <c r="N5" s="68"/>
    </row>
    <row r="6" spans="1:20" ht="18" customHeight="1" x14ac:dyDescent="0.35">
      <c r="A6" s="72"/>
      <c r="B6" s="71"/>
      <c r="C6" s="68"/>
      <c r="D6" s="68"/>
      <c r="E6" s="68"/>
      <c r="F6" s="68"/>
      <c r="G6" s="68"/>
      <c r="H6" s="68"/>
      <c r="I6" s="68"/>
      <c r="J6" s="68"/>
      <c r="K6" s="68"/>
      <c r="L6" s="68"/>
      <c r="M6" s="68"/>
      <c r="N6" s="68"/>
    </row>
    <row r="7" spans="1:20" ht="18" customHeight="1" x14ac:dyDescent="0.35">
      <c r="A7" s="73" t="s">
        <v>113</v>
      </c>
      <c r="B7" s="74"/>
      <c r="C7" s="68"/>
      <c r="D7" s="68"/>
      <c r="E7" s="68"/>
      <c r="F7" s="68"/>
      <c r="G7" s="68"/>
      <c r="H7" s="68"/>
      <c r="I7" s="68"/>
      <c r="J7" s="68"/>
      <c r="K7" s="68"/>
      <c r="L7" s="68"/>
      <c r="M7" s="68"/>
      <c r="N7" s="68"/>
    </row>
    <row r="8" spans="1:20" ht="18" customHeight="1" x14ac:dyDescent="0.35">
      <c r="A8" s="75" t="s">
        <v>65</v>
      </c>
      <c r="B8" s="74"/>
      <c r="C8" s="68"/>
      <c r="D8" s="68"/>
      <c r="E8" s="68"/>
      <c r="F8" s="68"/>
      <c r="G8" s="68"/>
      <c r="H8" s="68"/>
      <c r="I8" s="68"/>
      <c r="J8" s="68"/>
      <c r="K8" s="68"/>
      <c r="L8" s="68"/>
      <c r="M8" s="68"/>
      <c r="N8" s="68"/>
    </row>
    <row r="9" spans="1:20" ht="18" customHeight="1" x14ac:dyDescent="0.35">
      <c r="A9" s="75" t="s">
        <v>66</v>
      </c>
      <c r="B9" s="74"/>
      <c r="C9" s="76"/>
      <c r="D9" s="68"/>
      <c r="E9" s="68"/>
      <c r="F9" s="68"/>
      <c r="G9" s="68"/>
      <c r="H9" s="68"/>
      <c r="I9" s="68"/>
      <c r="J9" s="68"/>
      <c r="K9" s="68"/>
      <c r="L9" s="68"/>
      <c r="M9" s="68"/>
      <c r="N9" s="68"/>
    </row>
    <row r="10" spans="1:20" ht="18" customHeight="1" x14ac:dyDescent="0.35">
      <c r="A10" s="75" t="s">
        <v>67</v>
      </c>
      <c r="B10" s="74"/>
      <c r="C10" s="77"/>
      <c r="D10" s="68"/>
      <c r="E10" s="68"/>
      <c r="F10" s="68"/>
      <c r="G10" s="68"/>
      <c r="H10" s="68"/>
      <c r="I10" s="68"/>
      <c r="J10" s="68"/>
      <c r="K10" s="68"/>
      <c r="L10" s="68"/>
      <c r="M10" s="68"/>
      <c r="N10" s="68"/>
    </row>
    <row r="11" spans="1:20" ht="18" customHeight="1" x14ac:dyDescent="0.35">
      <c r="A11" s="78" t="s">
        <v>68</v>
      </c>
      <c r="B11" s="74"/>
      <c r="C11" s="68"/>
      <c r="D11" s="68"/>
      <c r="E11" s="68"/>
      <c r="F11" s="68"/>
      <c r="G11" s="68"/>
      <c r="H11" s="68"/>
      <c r="I11" s="68"/>
      <c r="J11" s="68"/>
      <c r="K11" s="68"/>
      <c r="L11" s="68"/>
      <c r="M11" s="68"/>
      <c r="N11" s="68"/>
    </row>
    <row r="12" spans="1:20" ht="18" customHeight="1" x14ac:dyDescent="0.35">
      <c r="A12" s="79" t="s">
        <v>69</v>
      </c>
      <c r="B12" s="74"/>
      <c r="C12" s="68"/>
      <c r="D12" s="68"/>
      <c r="E12" s="68"/>
      <c r="F12" s="68"/>
      <c r="G12" s="68"/>
      <c r="H12" s="68"/>
      <c r="I12" s="68"/>
      <c r="J12" s="68"/>
      <c r="K12" s="68"/>
      <c r="L12" s="68"/>
      <c r="M12" s="68"/>
      <c r="N12" s="68"/>
    </row>
    <row r="13" spans="1:20" ht="18" customHeight="1" x14ac:dyDescent="0.35">
      <c r="A13" s="80" t="s">
        <v>70</v>
      </c>
      <c r="B13" s="81"/>
      <c r="C13" s="68"/>
      <c r="D13" s="68"/>
      <c r="E13" s="68"/>
      <c r="F13" s="68"/>
      <c r="G13" s="68"/>
      <c r="H13" s="68"/>
      <c r="I13" s="68"/>
      <c r="J13" s="68"/>
      <c r="K13" s="68"/>
      <c r="L13" s="68"/>
      <c r="M13" s="68"/>
      <c r="N13" s="68"/>
    </row>
    <row r="14" spans="1:20" ht="18" customHeight="1" x14ac:dyDescent="0.35">
      <c r="A14" s="82" t="s">
        <v>71</v>
      </c>
      <c r="B14" s="83"/>
      <c r="C14" s="68"/>
      <c r="D14" s="68"/>
      <c r="E14" s="68"/>
      <c r="F14" s="68"/>
      <c r="G14" s="68"/>
      <c r="H14" s="68"/>
      <c r="I14" s="68"/>
      <c r="J14" s="68"/>
      <c r="K14" s="68"/>
      <c r="L14" s="68"/>
      <c r="M14" s="68"/>
      <c r="N14" s="68"/>
    </row>
    <row r="15" spans="1:20" ht="18" customHeight="1" x14ac:dyDescent="0.35">
      <c r="A15" s="82" t="s">
        <v>72</v>
      </c>
      <c r="B15" s="83"/>
      <c r="C15" s="77"/>
      <c r="D15" s="68"/>
      <c r="E15" s="68"/>
      <c r="F15" s="68"/>
      <c r="G15" s="68"/>
      <c r="H15" s="68"/>
      <c r="I15" s="68"/>
      <c r="J15" s="68"/>
      <c r="K15" s="68"/>
      <c r="L15" s="68"/>
      <c r="M15" s="68"/>
      <c r="N15" s="68"/>
    </row>
    <row r="16" spans="1:20" ht="18" customHeight="1" x14ac:dyDescent="0.35">
      <c r="A16" s="82" t="s">
        <v>73</v>
      </c>
      <c r="B16" s="83"/>
      <c r="C16" s="76"/>
      <c r="D16" s="68"/>
      <c r="E16" s="68"/>
      <c r="F16" s="68"/>
      <c r="G16" s="68"/>
      <c r="H16" s="68"/>
      <c r="I16" s="68"/>
      <c r="J16" s="68"/>
      <c r="K16" s="68"/>
      <c r="L16" s="68"/>
      <c r="M16" s="68"/>
      <c r="N16" s="68"/>
    </row>
    <row r="17" spans="1:17" ht="18" customHeight="1" x14ac:dyDescent="0.35">
      <c r="A17" s="82" t="s">
        <v>74</v>
      </c>
      <c r="B17" s="83"/>
      <c r="C17" s="76"/>
      <c r="D17" s="68"/>
      <c r="E17" s="68"/>
      <c r="F17" s="76"/>
      <c r="G17" s="68"/>
      <c r="H17" s="68"/>
      <c r="I17" s="68"/>
      <c r="J17" s="68"/>
      <c r="K17" s="68"/>
      <c r="L17" s="68"/>
      <c r="M17" s="68"/>
      <c r="N17" s="68"/>
    </row>
    <row r="18" spans="1:17" ht="18" customHeight="1" x14ac:dyDescent="0.35">
      <c r="A18" s="82" t="s">
        <v>75</v>
      </c>
      <c r="B18" s="84"/>
      <c r="C18" s="76"/>
      <c r="D18" s="68"/>
      <c r="E18" s="68"/>
      <c r="F18" s="76"/>
      <c r="G18" s="68"/>
      <c r="H18" s="68"/>
      <c r="I18" s="68"/>
      <c r="J18" s="68"/>
      <c r="K18" s="68"/>
      <c r="L18" s="68"/>
      <c r="M18" s="68"/>
      <c r="N18" s="68"/>
    </row>
    <row r="19" spans="1:17" ht="18" customHeight="1" x14ac:dyDescent="0.35">
      <c r="A19" s="82" t="s">
        <v>76</v>
      </c>
      <c r="B19" s="83"/>
      <c r="C19" s="68"/>
      <c r="D19" s="68"/>
      <c r="E19" s="68"/>
      <c r="F19" s="68"/>
      <c r="G19" s="68"/>
      <c r="H19" s="68"/>
      <c r="I19" s="68"/>
      <c r="J19" s="68"/>
      <c r="K19" s="68"/>
      <c r="L19" s="68"/>
      <c r="M19" s="68"/>
      <c r="N19" s="68"/>
    </row>
    <row r="20" spans="1:17" ht="18" customHeight="1" x14ac:dyDescent="0.35">
      <c r="A20" s="82" t="s">
        <v>77</v>
      </c>
      <c r="B20" s="83"/>
      <c r="C20" s="68"/>
      <c r="D20" s="68"/>
      <c r="E20" s="68"/>
      <c r="F20" s="68"/>
      <c r="G20" s="68"/>
      <c r="H20" s="68"/>
      <c r="I20" s="68"/>
      <c r="J20" s="68"/>
      <c r="K20" s="68"/>
      <c r="L20" s="68"/>
      <c r="M20" s="68"/>
      <c r="N20" s="68"/>
    </row>
    <row r="21" spans="1:17" ht="18" customHeight="1" x14ac:dyDescent="0.35">
      <c r="A21" s="82" t="s">
        <v>78</v>
      </c>
      <c r="B21" s="83" t="s">
        <v>79</v>
      </c>
      <c r="C21" s="68"/>
      <c r="D21" s="68"/>
      <c r="E21" s="68"/>
      <c r="F21" s="68"/>
      <c r="G21" s="68"/>
      <c r="H21" s="68"/>
      <c r="I21" s="68"/>
      <c r="J21" s="68"/>
      <c r="K21" s="68"/>
      <c r="L21" s="68"/>
      <c r="M21" s="68"/>
      <c r="N21" s="68"/>
    </row>
    <row r="22" spans="1:17" ht="18" customHeight="1" x14ac:dyDescent="0.35">
      <c r="A22" s="85" t="s">
        <v>80</v>
      </c>
      <c r="B22" s="86"/>
      <c r="C22" s="68"/>
      <c r="D22" s="68"/>
      <c r="E22" s="68"/>
      <c r="F22" s="68"/>
      <c r="G22" s="68"/>
      <c r="H22" s="68"/>
      <c r="I22" s="68"/>
      <c r="J22" s="68"/>
      <c r="K22" s="68"/>
      <c r="L22" s="68"/>
      <c r="M22" s="68"/>
      <c r="N22" s="68"/>
    </row>
    <row r="23" spans="1:17" ht="18" customHeight="1" x14ac:dyDescent="0.35">
      <c r="A23" s="80" t="s">
        <v>81</v>
      </c>
      <c r="B23" s="87"/>
    </row>
    <row r="24" spans="1:17" ht="18" customHeight="1" x14ac:dyDescent="0.35">
      <c r="A24" s="88" t="s">
        <v>82</v>
      </c>
      <c r="B24" s="89"/>
    </row>
    <row r="25" spans="1:17" ht="18" customHeight="1" x14ac:dyDescent="0.35">
      <c r="A25" s="88" t="s">
        <v>83</v>
      </c>
      <c r="B25" s="89"/>
    </row>
    <row r="26" spans="1:17" ht="18" customHeight="1" x14ac:dyDescent="0.35">
      <c r="A26" s="90" t="s">
        <v>84</v>
      </c>
      <c r="B26" s="89"/>
    </row>
    <row r="27" spans="1:17" x14ac:dyDescent="0.35">
      <c r="C27" s="68"/>
      <c r="D27" s="68"/>
      <c r="E27" s="68"/>
      <c r="F27" s="68"/>
      <c r="G27" s="68"/>
      <c r="H27" s="68"/>
      <c r="I27" s="68"/>
      <c r="J27" s="68"/>
      <c r="K27" s="68"/>
      <c r="L27" s="68"/>
      <c r="M27" s="68"/>
      <c r="N27" s="68"/>
      <c r="O27" s="68"/>
      <c r="P27" s="68"/>
      <c r="Q27" s="68"/>
    </row>
    <row r="37" spans="4:5" x14ac:dyDescent="0.35">
      <c r="D37" s="91"/>
      <c r="E37" s="92"/>
    </row>
    <row r="38" spans="4:5" x14ac:dyDescent="0.35">
      <c r="D38" s="91"/>
      <c r="E38" s="92"/>
    </row>
    <row r="39" spans="4:5" x14ac:dyDescent="0.35">
      <c r="D39" s="91"/>
      <c r="E39" s="92"/>
    </row>
    <row r="40" spans="4:5" x14ac:dyDescent="0.35">
      <c r="D40" s="91"/>
      <c r="E40" s="92"/>
    </row>
    <row r="41" spans="4:5" x14ac:dyDescent="0.35">
      <c r="D41" s="91"/>
      <c r="E41" s="92"/>
    </row>
    <row r="42" spans="4:5" x14ac:dyDescent="0.35">
      <c r="D42" s="91"/>
      <c r="E42" s="92"/>
    </row>
    <row r="43" spans="4:5" x14ac:dyDescent="0.35">
      <c r="D43" s="91"/>
      <c r="E43" s="92"/>
    </row>
    <row r="44" spans="4:5" x14ac:dyDescent="0.35">
      <c r="D44" s="91"/>
      <c r="E44" s="92"/>
    </row>
    <row r="45" spans="4:5" x14ac:dyDescent="0.35">
      <c r="D45" s="91"/>
      <c r="E45" s="92"/>
    </row>
    <row r="46" spans="4:5" x14ac:dyDescent="0.35">
      <c r="D46" s="91"/>
      <c r="E46" s="92"/>
    </row>
    <row r="47" spans="4:5" x14ac:dyDescent="0.35">
      <c r="D47" s="91"/>
      <c r="E47" s="92"/>
    </row>
    <row r="48" spans="4:5" x14ac:dyDescent="0.35">
      <c r="D48" s="91"/>
      <c r="E48" s="92"/>
    </row>
    <row r="49" spans="4:5" x14ac:dyDescent="0.35">
      <c r="D49" s="91"/>
      <c r="E49" s="92"/>
    </row>
    <row r="50" spans="4:5" x14ac:dyDescent="0.35">
      <c r="D50" s="91"/>
      <c r="E50" s="92"/>
    </row>
    <row r="51" spans="4:5" x14ac:dyDescent="0.35">
      <c r="D51" s="91"/>
      <c r="E51" s="92"/>
    </row>
    <row r="52" spans="4:5" x14ac:dyDescent="0.35">
      <c r="D52" s="91"/>
    </row>
    <row r="53" spans="4:5" x14ac:dyDescent="0.35">
      <c r="D53" s="91"/>
    </row>
    <row r="54" spans="4:5" x14ac:dyDescent="0.35">
      <c r="D54" s="91"/>
    </row>
    <row r="55" spans="4:5" x14ac:dyDescent="0.35">
      <c r="D55" s="91"/>
    </row>
    <row r="56" spans="4:5" x14ac:dyDescent="0.35">
      <c r="D56" s="91"/>
    </row>
    <row r="57" spans="4:5" x14ac:dyDescent="0.35">
      <c r="D57" s="91"/>
    </row>
    <row r="58" spans="4:5" x14ac:dyDescent="0.35">
      <c r="D58" s="91"/>
    </row>
    <row r="59" spans="4:5" x14ac:dyDescent="0.35">
      <c r="D59" s="91"/>
    </row>
    <row r="60" spans="4:5" x14ac:dyDescent="0.35">
      <c r="D60" s="91"/>
    </row>
    <row r="61" spans="4:5" x14ac:dyDescent="0.35">
      <c r="D61" s="91"/>
    </row>
    <row r="62" spans="4:5" x14ac:dyDescent="0.35">
      <c r="D62" s="91"/>
    </row>
    <row r="63" spans="4:5" x14ac:dyDescent="0.35">
      <c r="D63" s="91"/>
    </row>
    <row r="64" spans="4:5" x14ac:dyDescent="0.35">
      <c r="D64" s="91"/>
    </row>
    <row r="65" spans="4:4" x14ac:dyDescent="0.35">
      <c r="D65" s="91"/>
    </row>
    <row r="66" spans="4:4" x14ac:dyDescent="0.35">
      <c r="D66" s="91"/>
    </row>
    <row r="67" spans="4:4" x14ac:dyDescent="0.35">
      <c r="D67" s="91"/>
    </row>
    <row r="68" spans="4:4" x14ac:dyDescent="0.35">
      <c r="D68" s="91"/>
    </row>
    <row r="69" spans="4:4" x14ac:dyDescent="0.35">
      <c r="D69" s="91"/>
    </row>
    <row r="70" spans="4:4" x14ac:dyDescent="0.35">
      <c r="D70" s="91"/>
    </row>
    <row r="71" spans="4:4" x14ac:dyDescent="0.35">
      <c r="D71" s="91"/>
    </row>
    <row r="72" spans="4:4" x14ac:dyDescent="0.35">
      <c r="D72" s="91"/>
    </row>
    <row r="73" spans="4:4" x14ac:dyDescent="0.35">
      <c r="D73" s="91"/>
    </row>
    <row r="74" spans="4:4" x14ac:dyDescent="0.35">
      <c r="D74" s="91"/>
    </row>
    <row r="75" spans="4:4" x14ac:dyDescent="0.35">
      <c r="D75" s="91"/>
    </row>
    <row r="76" spans="4:4" x14ac:dyDescent="0.35">
      <c r="D76" s="91"/>
    </row>
    <row r="77" spans="4:4" x14ac:dyDescent="0.35">
      <c r="D77" s="91"/>
    </row>
    <row r="78" spans="4:4" x14ac:dyDescent="0.35">
      <c r="D78" s="91"/>
    </row>
    <row r="79" spans="4:4" x14ac:dyDescent="0.35">
      <c r="D79" s="91"/>
    </row>
    <row r="80" spans="4:4" x14ac:dyDescent="0.35">
      <c r="D80" s="91"/>
    </row>
    <row r="81" spans="4:4" x14ac:dyDescent="0.35">
      <c r="D81" s="91"/>
    </row>
    <row r="82" spans="4:4" x14ac:dyDescent="0.35">
      <c r="D82" s="91"/>
    </row>
    <row r="83" spans="4:4" x14ac:dyDescent="0.35">
      <c r="D83" s="91"/>
    </row>
    <row r="84" spans="4:4" x14ac:dyDescent="0.35">
      <c r="D84" s="91"/>
    </row>
    <row r="85" spans="4:4" x14ac:dyDescent="0.35">
      <c r="D85" s="91"/>
    </row>
    <row r="86" spans="4:4" x14ac:dyDescent="0.35">
      <c r="D86" s="91"/>
    </row>
    <row r="87" spans="4:4" x14ac:dyDescent="0.35">
      <c r="D87" s="91"/>
    </row>
    <row r="88" spans="4:4" x14ac:dyDescent="0.35">
      <c r="D88" s="91"/>
    </row>
    <row r="89" spans="4:4" x14ac:dyDescent="0.35">
      <c r="D89" s="91"/>
    </row>
    <row r="90" spans="4:4" x14ac:dyDescent="0.35">
      <c r="D90" s="91"/>
    </row>
    <row r="91" spans="4:4" x14ac:dyDescent="0.35">
      <c r="D91" s="91"/>
    </row>
    <row r="92" spans="4:4" x14ac:dyDescent="0.35">
      <c r="D92" s="91"/>
    </row>
    <row r="93" spans="4:4" x14ac:dyDescent="0.35">
      <c r="D93" s="91"/>
    </row>
    <row r="94" spans="4:4" x14ac:dyDescent="0.35">
      <c r="D94" s="91"/>
    </row>
    <row r="95" spans="4:4" x14ac:dyDescent="0.35">
      <c r="D95" s="91"/>
    </row>
  </sheetData>
  <protectedRanges>
    <protectedRange sqref="B11:B30" name="Range1"/>
  </protectedRanges>
  <dataValidations count="1">
    <dataValidation type="list" allowBlank="1" showInputMessage="1" showErrorMessage="1" sqref="C27" xr:uid="{00000000-0002-0000-0100-000000000000}">
      <formula1>#REF!</formula1>
    </dataValidation>
  </dataValidations>
  <pageMargins left="0.75" right="0.75" top="0.75" bottom="0.75" header="0.5" footer="0.5"/>
  <pageSetup orientation="portrait" r:id="rId1"/>
  <headerFooter alignWithMargins="0">
    <oddFooter>&amp;C&amp;F&amp;R&amp;D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5"/>
  <sheetViews>
    <sheetView workbookViewId="0">
      <selection activeCell="A35" sqref="A35"/>
    </sheetView>
  </sheetViews>
  <sheetFormatPr defaultColWidth="8.86328125" defaultRowHeight="13.5" x14ac:dyDescent="0.35"/>
  <cols>
    <col min="1" max="1" width="11.46484375" style="7" customWidth="1"/>
    <col min="2" max="2" width="19.6640625" style="7" customWidth="1"/>
    <col min="3" max="3" width="8.86328125" style="7" customWidth="1"/>
    <col min="4" max="4" width="9.86328125" style="7" customWidth="1"/>
    <col min="5" max="5" width="12.6640625" style="7" customWidth="1"/>
    <col min="6" max="6" width="15.1328125" style="7" customWidth="1"/>
    <col min="7" max="7" width="16.33203125" style="7" bestFit="1" customWidth="1"/>
    <col min="8" max="8" width="10.1328125" style="7" customWidth="1"/>
    <col min="9" max="9" width="8.33203125" style="7" customWidth="1"/>
    <col min="10" max="10" width="8.796875" style="7" customWidth="1"/>
    <col min="11" max="12" width="8.46484375" style="7" customWidth="1"/>
    <col min="13" max="13" width="8.33203125" style="7" customWidth="1"/>
    <col min="14" max="17" width="9.19921875" style="7" customWidth="1"/>
    <col min="18" max="18" width="9.53125" style="7" customWidth="1"/>
    <col min="19" max="19" width="9.33203125" style="7" customWidth="1"/>
    <col min="20" max="21" width="9.19921875" style="7" customWidth="1"/>
    <col min="22" max="22" width="10.796875" style="7" customWidth="1"/>
    <col min="23" max="23" width="16.6640625" style="7" customWidth="1"/>
    <col min="24" max="24" width="10.33203125" style="7" customWidth="1"/>
    <col min="25" max="25" width="13.796875" style="7" customWidth="1"/>
    <col min="26" max="26" width="15.1328125" style="7" customWidth="1"/>
    <col min="27" max="27" width="12.6640625" style="7" customWidth="1"/>
    <col min="28" max="28" width="15.6640625" style="7" customWidth="1"/>
    <col min="29" max="29" width="13.33203125" style="7" customWidth="1"/>
    <col min="30" max="16384" width="8.86328125" style="7"/>
  </cols>
  <sheetData>
    <row r="1" spans="1:27" ht="30" customHeight="1" thickBot="1" x14ac:dyDescent="0.8">
      <c r="A1" s="148" t="s">
        <v>42</v>
      </c>
      <c r="B1" s="148"/>
      <c r="C1" s="148"/>
      <c r="D1" s="148"/>
      <c r="E1" s="148"/>
      <c r="F1" s="148"/>
      <c r="G1" s="148"/>
      <c r="H1" s="148"/>
      <c r="I1" s="148"/>
      <c r="J1" s="148"/>
      <c r="K1" s="148"/>
      <c r="L1" s="148"/>
      <c r="M1" s="149" t="s">
        <v>8</v>
      </c>
      <c r="N1" s="149"/>
      <c r="O1" s="149"/>
    </row>
    <row r="2" spans="1:27" ht="13.9" x14ac:dyDescent="0.4">
      <c r="A2" s="144" t="s">
        <v>110</v>
      </c>
      <c r="B2" s="144"/>
      <c r="C2" s="144"/>
      <c r="D2" s="144"/>
      <c r="E2" s="144"/>
      <c r="F2" s="144"/>
      <c r="G2" s="144"/>
      <c r="H2" s="150" t="s">
        <v>12</v>
      </c>
      <c r="I2" s="151"/>
      <c r="J2" s="152"/>
      <c r="K2" s="153"/>
      <c r="M2" s="137" t="s">
        <v>9</v>
      </c>
      <c r="N2" s="137"/>
      <c r="O2" s="11">
        <v>3</v>
      </c>
    </row>
    <row r="3" spans="1:27" ht="13.9" thickBot="1" x14ac:dyDescent="0.4">
      <c r="A3" s="154" t="s">
        <v>114</v>
      </c>
      <c r="B3" s="154"/>
      <c r="C3" s="154"/>
      <c r="D3" s="154"/>
      <c r="E3" s="154"/>
      <c r="F3" s="154"/>
      <c r="G3" s="154"/>
      <c r="H3" s="155" t="s">
        <v>13</v>
      </c>
      <c r="I3" s="156"/>
      <c r="J3" s="157"/>
      <c r="K3" s="158"/>
      <c r="M3" s="137" t="s">
        <v>10</v>
      </c>
      <c r="N3" s="137"/>
      <c r="O3" s="64">
        <f>E22</f>
        <v>0</v>
      </c>
      <c r="Q3" s="35"/>
      <c r="S3" s="35"/>
    </row>
    <row r="4" spans="1:27" x14ac:dyDescent="0.35">
      <c r="M4" s="137" t="s">
        <v>11</v>
      </c>
      <c r="N4" s="137"/>
      <c r="O4" s="12"/>
    </row>
    <row r="5" spans="1:27" ht="13.9" x14ac:dyDescent="0.4">
      <c r="A5" s="144" t="s">
        <v>14</v>
      </c>
      <c r="B5" s="144"/>
      <c r="C5" s="144"/>
      <c r="D5" s="144"/>
      <c r="E5" s="144"/>
      <c r="F5" s="144"/>
      <c r="G5" s="144"/>
      <c r="H5" s="144"/>
      <c r="I5" s="144"/>
      <c r="J5" s="144"/>
      <c r="K5" s="144"/>
      <c r="L5" s="144"/>
      <c r="M5" s="144"/>
      <c r="N5" s="144"/>
      <c r="O5" s="144"/>
      <c r="P5" s="144"/>
      <c r="Q5" s="144"/>
      <c r="R5" s="144"/>
    </row>
    <row r="6" spans="1:27" ht="8.4499999999999993" customHeight="1" x14ac:dyDescent="0.35"/>
    <row r="7" spans="1:27" ht="30" customHeight="1" x14ac:dyDescent="0.35">
      <c r="A7" s="110" t="s">
        <v>15</v>
      </c>
      <c r="B7" s="111"/>
      <c r="C7" s="111"/>
      <c r="D7" s="111"/>
      <c r="E7" s="111"/>
      <c r="F7" s="111"/>
      <c r="G7" s="111"/>
      <c r="H7" s="111"/>
      <c r="I7" s="111"/>
      <c r="J7" s="111"/>
      <c r="K7" s="111"/>
      <c r="L7" s="111"/>
      <c r="M7" s="111"/>
      <c r="N7" s="111"/>
      <c r="O7" s="111"/>
      <c r="P7" s="111"/>
      <c r="Q7" s="111"/>
      <c r="R7" s="111"/>
      <c r="S7" s="111"/>
      <c r="T7" s="111"/>
      <c r="U7" s="111"/>
      <c r="V7" s="111"/>
      <c r="W7" s="111"/>
    </row>
    <row r="8" spans="1:27" ht="15" customHeight="1" thickBot="1" x14ac:dyDescent="0.4">
      <c r="A8" s="108" t="s">
        <v>103</v>
      </c>
      <c r="B8" s="109"/>
      <c r="C8" s="109"/>
      <c r="D8" s="109"/>
      <c r="E8" s="109"/>
      <c r="F8" s="109"/>
      <c r="G8" s="109"/>
      <c r="H8" s="109"/>
      <c r="I8" s="109"/>
      <c r="J8" s="109"/>
      <c r="K8" s="109"/>
      <c r="L8" s="109"/>
      <c r="M8" s="109"/>
      <c r="N8" s="109"/>
      <c r="O8" s="109"/>
      <c r="P8" s="109"/>
      <c r="Q8" s="109"/>
      <c r="R8" s="109"/>
      <c r="S8" s="109"/>
      <c r="T8" s="109"/>
      <c r="U8" s="109"/>
      <c r="V8" s="109"/>
      <c r="W8" s="109"/>
    </row>
    <row r="9" spans="1:27" ht="14.45" customHeight="1" x14ac:dyDescent="0.35">
      <c r="A9" s="103" t="s">
        <v>44</v>
      </c>
      <c r="B9" s="104"/>
      <c r="C9" s="104"/>
      <c r="D9" s="104"/>
      <c r="E9" s="104"/>
      <c r="F9" s="105"/>
      <c r="G9" s="52"/>
      <c r="H9" s="145" t="s">
        <v>59</v>
      </c>
      <c r="I9" s="146"/>
      <c r="J9" s="146"/>
      <c r="K9" s="146"/>
      <c r="L9" s="147"/>
      <c r="M9" s="145" t="s">
        <v>51</v>
      </c>
      <c r="N9" s="146"/>
      <c r="O9" s="146"/>
      <c r="P9" s="146"/>
      <c r="Q9" s="147"/>
      <c r="R9" s="145" t="s">
        <v>39</v>
      </c>
      <c r="S9" s="146"/>
      <c r="T9" s="146"/>
      <c r="U9" s="146"/>
      <c r="V9" s="159"/>
      <c r="W9" s="147"/>
    </row>
    <row r="10" spans="1:27" s="8" customFormat="1" ht="30" customHeight="1" x14ac:dyDescent="0.45">
      <c r="A10" s="119" t="s">
        <v>43</v>
      </c>
      <c r="B10" s="120" t="s">
        <v>16</v>
      </c>
      <c r="C10" s="120" t="s">
        <v>17</v>
      </c>
      <c r="D10" s="120" t="s">
        <v>105</v>
      </c>
      <c r="E10" s="120" t="s">
        <v>61</v>
      </c>
      <c r="F10" s="120" t="s">
        <v>46</v>
      </c>
      <c r="G10" s="121" t="s">
        <v>45</v>
      </c>
      <c r="H10" s="119" t="s">
        <v>18</v>
      </c>
      <c r="I10" s="120" t="s">
        <v>19</v>
      </c>
      <c r="J10" s="120" t="s">
        <v>20</v>
      </c>
      <c r="K10" s="120" t="s">
        <v>40</v>
      </c>
      <c r="L10" s="121" t="s">
        <v>21</v>
      </c>
      <c r="M10" s="119" t="s">
        <v>18</v>
      </c>
      <c r="N10" s="120" t="s">
        <v>19</v>
      </c>
      <c r="O10" s="120" t="s">
        <v>20</v>
      </c>
      <c r="P10" s="120" t="s">
        <v>40</v>
      </c>
      <c r="Q10" s="121" t="s">
        <v>21</v>
      </c>
      <c r="R10" s="119" t="s">
        <v>18</v>
      </c>
      <c r="S10" s="120" t="s">
        <v>19</v>
      </c>
      <c r="T10" s="120" t="s">
        <v>20</v>
      </c>
      <c r="U10" s="120" t="s">
        <v>40</v>
      </c>
      <c r="V10" s="121" t="s">
        <v>21</v>
      </c>
      <c r="W10" s="121" t="s">
        <v>62</v>
      </c>
    </row>
    <row r="11" spans="1:27" s="63" customFormat="1" ht="13.8" customHeight="1" x14ac:dyDescent="0.35">
      <c r="A11" s="59"/>
      <c r="B11" s="60" t="s">
        <v>63</v>
      </c>
      <c r="C11" s="60"/>
      <c r="D11" s="60">
        <v>1</v>
      </c>
      <c r="E11" s="61">
        <v>3000</v>
      </c>
      <c r="F11" s="62">
        <v>4500</v>
      </c>
      <c r="G11" s="58">
        <f>F11*'Notes and Assumptions'!$C$7</f>
        <v>15120</v>
      </c>
      <c r="H11" s="53">
        <f>'Emission Factors'!$C$11</f>
        <v>1.0078672888495256E-3</v>
      </c>
      <c r="I11" s="54">
        <v>0</v>
      </c>
      <c r="J11" s="54">
        <v>0</v>
      </c>
      <c r="K11" s="54">
        <f>'Emission Factors'!$F$11</f>
        <v>4.475001282539208E-2</v>
      </c>
      <c r="L11" s="55">
        <f>'Emission Factors'!$G$11</f>
        <v>0</v>
      </c>
      <c r="M11" s="56">
        <f>'Emission Factors'!$C$6</f>
        <v>0.15962430716997036</v>
      </c>
      <c r="N11" s="54">
        <f>'Emission Factors'!$D$6</f>
        <v>0.12176203571752833</v>
      </c>
      <c r="O11" s="57">
        <f>'Emission Factors'!$E$6</f>
        <v>2.3344634206249604E-3</v>
      </c>
      <c r="P11" s="54">
        <f>'Emission Factors'!$F$6</f>
        <v>4.4750012825392031E-2</v>
      </c>
      <c r="Q11" s="55">
        <f>'Emission Factors'!$G$6</f>
        <v>335.40712409464271</v>
      </c>
      <c r="R11" s="112">
        <f t="shared" ref="R11:R21" si="0">(M11-H11)*$G11</f>
        <v>2398.2805710025473</v>
      </c>
      <c r="S11" s="113">
        <f t="shared" ref="S11:S21" si="1">(N11-I11)*$G11</f>
        <v>1841.0419800490283</v>
      </c>
      <c r="T11" s="113">
        <f t="shared" ref="T11:T21" si="2">(O11-J11)*$G11</f>
        <v>35.297086919849399</v>
      </c>
      <c r="U11" s="113">
        <f t="shared" ref="U11:U21" si="3">(P11-K11)*$G11</f>
        <v>-7.3441253078954105E-13</v>
      </c>
      <c r="V11" s="58">
        <f t="shared" ref="V11:V21" si="4">(Q11-L11)*$G11</f>
        <v>5071355.7163109975</v>
      </c>
      <c r="W11" s="58">
        <f>E11/($O$2*(R11+S11+U11+(T11*20))/907185)</f>
        <v>183445.20068130849</v>
      </c>
    </row>
    <row r="12" spans="1:27" x14ac:dyDescent="0.35">
      <c r="A12" s="13"/>
      <c r="B12" s="9"/>
      <c r="C12" s="9"/>
      <c r="D12" s="116"/>
      <c r="E12" s="49"/>
      <c r="F12" s="24"/>
      <c r="G12" s="38">
        <f>F12*'Notes and Assumptions'!$C$7</f>
        <v>0</v>
      </c>
      <c r="H12" s="38">
        <f>'Emission Factors'!$C$11</f>
        <v>1.0078672888495256E-3</v>
      </c>
      <c r="I12" s="38">
        <v>0</v>
      </c>
      <c r="J12" s="38">
        <v>0</v>
      </c>
      <c r="K12" s="38">
        <f>'Emission Factors'!$F$11</f>
        <v>4.475001282539208E-2</v>
      </c>
      <c r="L12" s="38">
        <f>'Emission Factors'!$G$11</f>
        <v>0</v>
      </c>
      <c r="M12" s="38">
        <f>'Emission Factors'!$C$6</f>
        <v>0.15962430716997036</v>
      </c>
      <c r="N12" s="38">
        <f>'Emission Factors'!$D$6</f>
        <v>0.12176203571752833</v>
      </c>
      <c r="O12" s="38">
        <f>'Emission Factors'!$E$6</f>
        <v>2.3344634206249604E-3</v>
      </c>
      <c r="P12" s="38">
        <f>'Emission Factors'!$F$6</f>
        <v>4.4750012825392031E-2</v>
      </c>
      <c r="Q12" s="38">
        <f>'Emission Factors'!$G$6</f>
        <v>335.40712409464271</v>
      </c>
      <c r="R12" s="114">
        <f t="shared" si="0"/>
        <v>0</v>
      </c>
      <c r="S12" s="115">
        <f t="shared" si="1"/>
        <v>0</v>
      </c>
      <c r="T12" s="115">
        <f t="shared" si="2"/>
        <v>0</v>
      </c>
      <c r="U12" s="115">
        <f t="shared" si="3"/>
        <v>0</v>
      </c>
      <c r="V12" s="30">
        <f t="shared" si="4"/>
        <v>0</v>
      </c>
      <c r="W12" s="30" t="e">
        <f>E12/($O$2*(R12+S12+U12+(T12*20))/907185)</f>
        <v>#DIV/0!</v>
      </c>
      <c r="X12" s="42"/>
      <c r="Y12" s="39"/>
      <c r="Z12" s="41"/>
      <c r="AA12" s="40"/>
    </row>
    <row r="13" spans="1:27" x14ac:dyDescent="0.35">
      <c r="A13" s="13"/>
      <c r="B13" s="9"/>
      <c r="C13" s="9"/>
      <c r="D13" s="116"/>
      <c r="E13" s="49"/>
      <c r="F13" s="24"/>
      <c r="G13" s="38">
        <f>F13*'Notes and Assumptions'!$C$7</f>
        <v>0</v>
      </c>
      <c r="H13" s="38">
        <f>'Emission Factors'!$C$11</f>
        <v>1.0078672888495256E-3</v>
      </c>
      <c r="I13" s="38">
        <v>0</v>
      </c>
      <c r="J13" s="38">
        <v>0</v>
      </c>
      <c r="K13" s="38">
        <f>'Emission Factors'!$F$11</f>
        <v>4.475001282539208E-2</v>
      </c>
      <c r="L13" s="38">
        <f>'Emission Factors'!$G$11</f>
        <v>0</v>
      </c>
      <c r="M13" s="38">
        <f>'Emission Factors'!$C$6</f>
        <v>0.15962430716997036</v>
      </c>
      <c r="N13" s="38">
        <f>'Emission Factors'!$D$6</f>
        <v>0.12176203571752833</v>
      </c>
      <c r="O13" s="38">
        <f>'Emission Factors'!$E$6</f>
        <v>2.3344634206249604E-3</v>
      </c>
      <c r="P13" s="38">
        <f>'Emission Factors'!$F$6</f>
        <v>4.4750012825392031E-2</v>
      </c>
      <c r="Q13" s="38">
        <f>'Emission Factors'!$G$6</f>
        <v>335.40712409464271</v>
      </c>
      <c r="R13" s="114">
        <f t="shared" si="0"/>
        <v>0</v>
      </c>
      <c r="S13" s="115">
        <f t="shared" si="1"/>
        <v>0</v>
      </c>
      <c r="T13" s="115">
        <f t="shared" si="2"/>
        <v>0</v>
      </c>
      <c r="U13" s="115">
        <f t="shared" si="3"/>
        <v>0</v>
      </c>
      <c r="V13" s="30">
        <f t="shared" si="4"/>
        <v>0</v>
      </c>
      <c r="W13" s="30" t="e">
        <f t="shared" ref="W13:W22" si="5">E13/($O$2*(R13+S13+U13+(T13*20))/907185)</f>
        <v>#DIV/0!</v>
      </c>
      <c r="X13" s="42"/>
      <c r="Y13" s="39"/>
      <c r="Z13" s="41"/>
      <c r="AA13" s="40"/>
    </row>
    <row r="14" spans="1:27" x14ac:dyDescent="0.35">
      <c r="A14" s="13"/>
      <c r="B14" s="9"/>
      <c r="C14" s="9"/>
      <c r="D14" s="116"/>
      <c r="E14" s="49"/>
      <c r="F14" s="24"/>
      <c r="G14" s="38">
        <f>F14*'Notes and Assumptions'!$C$7</f>
        <v>0</v>
      </c>
      <c r="H14" s="38">
        <f>'Emission Factors'!$C$11</f>
        <v>1.0078672888495256E-3</v>
      </c>
      <c r="I14" s="38">
        <v>0</v>
      </c>
      <c r="J14" s="38">
        <v>0</v>
      </c>
      <c r="K14" s="38">
        <f>'Emission Factors'!$F$11</f>
        <v>4.475001282539208E-2</v>
      </c>
      <c r="L14" s="38">
        <f>'Emission Factors'!$G$11</f>
        <v>0</v>
      </c>
      <c r="M14" s="38">
        <f>'Emission Factors'!$C$6</f>
        <v>0.15962430716997036</v>
      </c>
      <c r="N14" s="38">
        <f>'Emission Factors'!$D$6</f>
        <v>0.12176203571752833</v>
      </c>
      <c r="O14" s="38">
        <f>'Emission Factors'!$E$6</f>
        <v>2.3344634206249604E-3</v>
      </c>
      <c r="P14" s="38">
        <f>'Emission Factors'!$F$6</f>
        <v>4.4750012825392031E-2</v>
      </c>
      <c r="Q14" s="38">
        <f>'Emission Factors'!$G$6</f>
        <v>335.40712409464271</v>
      </c>
      <c r="R14" s="114">
        <f t="shared" si="0"/>
        <v>0</v>
      </c>
      <c r="S14" s="115">
        <f t="shared" si="1"/>
        <v>0</v>
      </c>
      <c r="T14" s="115">
        <f t="shared" si="2"/>
        <v>0</v>
      </c>
      <c r="U14" s="115">
        <f t="shared" si="3"/>
        <v>0</v>
      </c>
      <c r="V14" s="30">
        <f t="shared" si="4"/>
        <v>0</v>
      </c>
      <c r="W14" s="30" t="e">
        <f t="shared" si="5"/>
        <v>#DIV/0!</v>
      </c>
      <c r="X14" s="42"/>
      <c r="Y14" s="39"/>
      <c r="Z14" s="41"/>
      <c r="AA14" s="40"/>
    </row>
    <row r="15" spans="1:27" x14ac:dyDescent="0.35">
      <c r="A15" s="13"/>
      <c r="B15" s="9"/>
      <c r="C15" s="9"/>
      <c r="D15" s="116"/>
      <c r="E15" s="49"/>
      <c r="F15" s="24"/>
      <c r="G15" s="38">
        <f>F15*'Notes and Assumptions'!$C$7</f>
        <v>0</v>
      </c>
      <c r="H15" s="38">
        <f>'Emission Factors'!$C$11</f>
        <v>1.0078672888495256E-3</v>
      </c>
      <c r="I15" s="38">
        <v>0</v>
      </c>
      <c r="J15" s="38">
        <v>0</v>
      </c>
      <c r="K15" s="38">
        <f>'Emission Factors'!$F$11</f>
        <v>4.475001282539208E-2</v>
      </c>
      <c r="L15" s="38">
        <f>'Emission Factors'!$G$11</f>
        <v>0</v>
      </c>
      <c r="M15" s="38">
        <f>'Emission Factors'!$C$6</f>
        <v>0.15962430716997036</v>
      </c>
      <c r="N15" s="38">
        <f>'Emission Factors'!$D$6</f>
        <v>0.12176203571752833</v>
      </c>
      <c r="O15" s="38">
        <f>'Emission Factors'!$E$6</f>
        <v>2.3344634206249604E-3</v>
      </c>
      <c r="P15" s="38">
        <f>'Emission Factors'!$F$6</f>
        <v>4.4750012825392031E-2</v>
      </c>
      <c r="Q15" s="38">
        <f>'Emission Factors'!$G$6</f>
        <v>335.40712409464271</v>
      </c>
      <c r="R15" s="114">
        <f t="shared" si="0"/>
        <v>0</v>
      </c>
      <c r="S15" s="115">
        <f t="shared" si="1"/>
        <v>0</v>
      </c>
      <c r="T15" s="115">
        <f t="shared" si="2"/>
        <v>0</v>
      </c>
      <c r="U15" s="115">
        <f t="shared" si="3"/>
        <v>0</v>
      </c>
      <c r="V15" s="30">
        <f t="shared" si="4"/>
        <v>0</v>
      </c>
      <c r="W15" s="30" t="e">
        <f t="shared" si="5"/>
        <v>#DIV/0!</v>
      </c>
      <c r="X15" s="42"/>
      <c r="Y15" s="39"/>
      <c r="Z15" s="41"/>
      <c r="AA15" s="40"/>
    </row>
    <row r="16" spans="1:27" x14ac:dyDescent="0.35">
      <c r="A16" s="13"/>
      <c r="B16" s="9"/>
      <c r="C16" s="9"/>
      <c r="D16" s="116"/>
      <c r="E16" s="49"/>
      <c r="F16" s="24"/>
      <c r="G16" s="38">
        <f>F16*'Notes and Assumptions'!$C$7</f>
        <v>0</v>
      </c>
      <c r="H16" s="38">
        <f>'Emission Factors'!$C$11</f>
        <v>1.0078672888495256E-3</v>
      </c>
      <c r="I16" s="38">
        <v>0</v>
      </c>
      <c r="J16" s="38">
        <v>0</v>
      </c>
      <c r="K16" s="38">
        <f>'Emission Factors'!$F$11</f>
        <v>4.475001282539208E-2</v>
      </c>
      <c r="L16" s="38">
        <f>'Emission Factors'!$G$11</f>
        <v>0</v>
      </c>
      <c r="M16" s="38">
        <f>'Emission Factors'!$C$6</f>
        <v>0.15962430716997036</v>
      </c>
      <c r="N16" s="38">
        <f>'Emission Factors'!$D$6</f>
        <v>0.12176203571752833</v>
      </c>
      <c r="O16" s="38">
        <f>'Emission Factors'!$E$6</f>
        <v>2.3344634206249604E-3</v>
      </c>
      <c r="P16" s="38">
        <f>'Emission Factors'!$F$6</f>
        <v>4.4750012825392031E-2</v>
      </c>
      <c r="Q16" s="38">
        <f>'Emission Factors'!$G$6</f>
        <v>335.40712409464271</v>
      </c>
      <c r="R16" s="114">
        <f t="shared" si="0"/>
        <v>0</v>
      </c>
      <c r="S16" s="115">
        <f t="shared" si="1"/>
        <v>0</v>
      </c>
      <c r="T16" s="115">
        <f t="shared" si="2"/>
        <v>0</v>
      </c>
      <c r="U16" s="115">
        <f t="shared" si="3"/>
        <v>0</v>
      </c>
      <c r="V16" s="30">
        <f t="shared" si="4"/>
        <v>0</v>
      </c>
      <c r="W16" s="30" t="e">
        <f t="shared" si="5"/>
        <v>#DIV/0!</v>
      </c>
      <c r="X16" s="42"/>
      <c r="Y16" s="39"/>
      <c r="Z16" s="41"/>
      <c r="AA16" s="40"/>
    </row>
    <row r="17" spans="1:27" x14ac:dyDescent="0.35">
      <c r="A17" s="13"/>
      <c r="B17" s="9"/>
      <c r="C17" s="9"/>
      <c r="D17" s="116"/>
      <c r="E17" s="49"/>
      <c r="F17" s="24"/>
      <c r="G17" s="38">
        <f>F17*'Notes and Assumptions'!$C$7</f>
        <v>0</v>
      </c>
      <c r="H17" s="38">
        <f>'Emission Factors'!$C$11</f>
        <v>1.0078672888495256E-3</v>
      </c>
      <c r="I17" s="38">
        <v>0</v>
      </c>
      <c r="J17" s="38">
        <v>0</v>
      </c>
      <c r="K17" s="38">
        <f>'Emission Factors'!$F$11</f>
        <v>4.475001282539208E-2</v>
      </c>
      <c r="L17" s="38">
        <f>'Emission Factors'!$G$11</f>
        <v>0</v>
      </c>
      <c r="M17" s="38">
        <f>'Emission Factors'!$C$6</f>
        <v>0.15962430716997036</v>
      </c>
      <c r="N17" s="38">
        <f>'Emission Factors'!$D$6</f>
        <v>0.12176203571752833</v>
      </c>
      <c r="O17" s="38">
        <f>'Emission Factors'!$E$6</f>
        <v>2.3344634206249604E-3</v>
      </c>
      <c r="P17" s="38">
        <f>'Emission Factors'!$F$6</f>
        <v>4.4750012825392031E-2</v>
      </c>
      <c r="Q17" s="38">
        <f>'Emission Factors'!$G$6</f>
        <v>335.40712409464271</v>
      </c>
      <c r="R17" s="114">
        <f t="shared" si="0"/>
        <v>0</v>
      </c>
      <c r="S17" s="115">
        <f t="shared" si="1"/>
        <v>0</v>
      </c>
      <c r="T17" s="115">
        <f t="shared" si="2"/>
        <v>0</v>
      </c>
      <c r="U17" s="115">
        <f t="shared" si="3"/>
        <v>0</v>
      </c>
      <c r="V17" s="30">
        <f t="shared" si="4"/>
        <v>0</v>
      </c>
      <c r="W17" s="30" t="e">
        <f t="shared" si="5"/>
        <v>#DIV/0!</v>
      </c>
      <c r="X17" s="42"/>
      <c r="Y17" s="39"/>
      <c r="Z17" s="41"/>
      <c r="AA17" s="40"/>
    </row>
    <row r="18" spans="1:27" x14ac:dyDescent="0.35">
      <c r="A18" s="13"/>
      <c r="B18" s="9"/>
      <c r="C18" s="9"/>
      <c r="D18" s="116"/>
      <c r="E18" s="49"/>
      <c r="F18" s="24"/>
      <c r="G18" s="38">
        <f>F18*'Notes and Assumptions'!$C$7</f>
        <v>0</v>
      </c>
      <c r="H18" s="38">
        <f>'Emission Factors'!$C$11</f>
        <v>1.0078672888495256E-3</v>
      </c>
      <c r="I18" s="38">
        <v>0</v>
      </c>
      <c r="J18" s="38">
        <v>0</v>
      </c>
      <c r="K18" s="38">
        <f>'Emission Factors'!$F$11</f>
        <v>4.475001282539208E-2</v>
      </c>
      <c r="L18" s="38">
        <f>'Emission Factors'!$G$11</f>
        <v>0</v>
      </c>
      <c r="M18" s="38">
        <f>'Emission Factors'!$C$6</f>
        <v>0.15962430716997036</v>
      </c>
      <c r="N18" s="38">
        <f>'Emission Factors'!$D$6</f>
        <v>0.12176203571752833</v>
      </c>
      <c r="O18" s="38">
        <f>'Emission Factors'!$E$6</f>
        <v>2.3344634206249604E-3</v>
      </c>
      <c r="P18" s="38">
        <f>'Emission Factors'!$F$6</f>
        <v>4.4750012825392031E-2</v>
      </c>
      <c r="Q18" s="38">
        <f>'Emission Factors'!$G$6</f>
        <v>335.40712409464271</v>
      </c>
      <c r="R18" s="114">
        <f t="shared" si="0"/>
        <v>0</v>
      </c>
      <c r="S18" s="115">
        <f t="shared" si="1"/>
        <v>0</v>
      </c>
      <c r="T18" s="115">
        <f t="shared" si="2"/>
        <v>0</v>
      </c>
      <c r="U18" s="115">
        <f t="shared" si="3"/>
        <v>0</v>
      </c>
      <c r="V18" s="30">
        <f t="shared" si="4"/>
        <v>0</v>
      </c>
      <c r="W18" s="30" t="e">
        <f t="shared" si="5"/>
        <v>#DIV/0!</v>
      </c>
      <c r="X18" s="42"/>
      <c r="Y18" s="39"/>
      <c r="Z18" s="41"/>
      <c r="AA18" s="40"/>
    </row>
    <row r="19" spans="1:27" x14ac:dyDescent="0.35">
      <c r="A19" s="13"/>
      <c r="B19" s="9"/>
      <c r="C19" s="9"/>
      <c r="D19" s="116"/>
      <c r="E19" s="49"/>
      <c r="F19" s="24"/>
      <c r="G19" s="38">
        <f>F19*'Notes and Assumptions'!$C$7</f>
        <v>0</v>
      </c>
      <c r="H19" s="38">
        <f>'Emission Factors'!$C$11</f>
        <v>1.0078672888495256E-3</v>
      </c>
      <c r="I19" s="38">
        <v>0</v>
      </c>
      <c r="J19" s="38">
        <v>0</v>
      </c>
      <c r="K19" s="38">
        <f>'Emission Factors'!$F$11</f>
        <v>4.475001282539208E-2</v>
      </c>
      <c r="L19" s="38">
        <f>'Emission Factors'!$G$11</f>
        <v>0</v>
      </c>
      <c r="M19" s="38">
        <f>'Emission Factors'!$C$6</f>
        <v>0.15962430716997036</v>
      </c>
      <c r="N19" s="38">
        <f>'Emission Factors'!$D$6</f>
        <v>0.12176203571752833</v>
      </c>
      <c r="O19" s="38">
        <f>'Emission Factors'!$E$6</f>
        <v>2.3344634206249604E-3</v>
      </c>
      <c r="P19" s="38">
        <f>'Emission Factors'!$F$6</f>
        <v>4.4750012825392031E-2</v>
      </c>
      <c r="Q19" s="38">
        <f>'Emission Factors'!$G$6</f>
        <v>335.40712409464271</v>
      </c>
      <c r="R19" s="114">
        <f t="shared" si="0"/>
        <v>0</v>
      </c>
      <c r="S19" s="115">
        <f t="shared" si="1"/>
        <v>0</v>
      </c>
      <c r="T19" s="115">
        <f t="shared" si="2"/>
        <v>0</v>
      </c>
      <c r="U19" s="115">
        <f t="shared" si="3"/>
        <v>0</v>
      </c>
      <c r="V19" s="30">
        <f t="shared" si="4"/>
        <v>0</v>
      </c>
      <c r="W19" s="30" t="e">
        <f t="shared" si="5"/>
        <v>#DIV/0!</v>
      </c>
      <c r="X19" s="42"/>
      <c r="Y19" s="39"/>
      <c r="Z19" s="41"/>
      <c r="AA19" s="40"/>
    </row>
    <row r="20" spans="1:27" x14ac:dyDescent="0.35">
      <c r="A20" s="13"/>
      <c r="B20" s="9"/>
      <c r="C20" s="9"/>
      <c r="D20" s="116"/>
      <c r="E20" s="49"/>
      <c r="F20" s="24"/>
      <c r="G20" s="38">
        <f>F20*'Notes and Assumptions'!$C$7</f>
        <v>0</v>
      </c>
      <c r="H20" s="38">
        <f>'Emission Factors'!$C$11</f>
        <v>1.0078672888495256E-3</v>
      </c>
      <c r="I20" s="38">
        <v>0</v>
      </c>
      <c r="J20" s="38">
        <v>0</v>
      </c>
      <c r="K20" s="38">
        <f>'Emission Factors'!$F$11</f>
        <v>4.475001282539208E-2</v>
      </c>
      <c r="L20" s="38">
        <f>'Emission Factors'!$G$11</f>
        <v>0</v>
      </c>
      <c r="M20" s="38">
        <f>'Emission Factors'!$C$6</f>
        <v>0.15962430716997036</v>
      </c>
      <c r="N20" s="38">
        <f>'Emission Factors'!$D$6</f>
        <v>0.12176203571752833</v>
      </c>
      <c r="O20" s="38">
        <f>'Emission Factors'!$E$6</f>
        <v>2.3344634206249604E-3</v>
      </c>
      <c r="P20" s="38">
        <f>'Emission Factors'!$F$6</f>
        <v>4.4750012825392031E-2</v>
      </c>
      <c r="Q20" s="38">
        <f>'Emission Factors'!$G$6</f>
        <v>335.40712409464271</v>
      </c>
      <c r="R20" s="114">
        <f t="shared" si="0"/>
        <v>0</v>
      </c>
      <c r="S20" s="115">
        <f t="shared" si="1"/>
        <v>0</v>
      </c>
      <c r="T20" s="115">
        <f t="shared" si="2"/>
        <v>0</v>
      </c>
      <c r="U20" s="115">
        <f t="shared" si="3"/>
        <v>0</v>
      </c>
      <c r="V20" s="30">
        <f t="shared" si="4"/>
        <v>0</v>
      </c>
      <c r="W20" s="30" t="e">
        <f t="shared" si="5"/>
        <v>#DIV/0!</v>
      </c>
      <c r="X20" s="42"/>
      <c r="Y20" s="39"/>
      <c r="Z20" s="41"/>
      <c r="AA20" s="40"/>
    </row>
    <row r="21" spans="1:27" ht="13.9" thickBot="1" x14ac:dyDescent="0.4">
      <c r="A21" s="14"/>
      <c r="B21" s="15"/>
      <c r="C21" s="15"/>
      <c r="D21" s="117"/>
      <c r="E21" s="50"/>
      <c r="F21" s="25"/>
      <c r="G21" s="38">
        <f>F21*'Notes and Assumptions'!$C$7</f>
        <v>0</v>
      </c>
      <c r="H21" s="38">
        <f>'Emission Factors'!$C$11</f>
        <v>1.0078672888495256E-3</v>
      </c>
      <c r="I21" s="38">
        <v>0</v>
      </c>
      <c r="J21" s="38">
        <v>0</v>
      </c>
      <c r="K21" s="38">
        <f>'Emission Factors'!$F$11</f>
        <v>4.475001282539208E-2</v>
      </c>
      <c r="L21" s="38">
        <f>'Emission Factors'!$G$11</f>
        <v>0</v>
      </c>
      <c r="M21" s="38">
        <f>'Emission Factors'!$C$6</f>
        <v>0.15962430716997036</v>
      </c>
      <c r="N21" s="38">
        <f>'Emission Factors'!$D$6</f>
        <v>0.12176203571752833</v>
      </c>
      <c r="O21" s="38">
        <f>'Emission Factors'!$E$6</f>
        <v>2.3344634206249604E-3</v>
      </c>
      <c r="P21" s="38">
        <f>'Emission Factors'!$F$6</f>
        <v>4.4750012825392031E-2</v>
      </c>
      <c r="Q21" s="38">
        <f>'Emission Factors'!$G$6</f>
        <v>335.40712409464271</v>
      </c>
      <c r="R21" s="114">
        <f t="shared" si="0"/>
        <v>0</v>
      </c>
      <c r="S21" s="115">
        <f t="shared" si="1"/>
        <v>0</v>
      </c>
      <c r="T21" s="115">
        <f t="shared" si="2"/>
        <v>0</v>
      </c>
      <c r="U21" s="115">
        <f t="shared" si="3"/>
        <v>0</v>
      </c>
      <c r="V21" s="30">
        <f t="shared" si="4"/>
        <v>0</v>
      </c>
      <c r="W21" s="30" t="e">
        <f t="shared" si="5"/>
        <v>#DIV/0!</v>
      </c>
      <c r="X21" s="37"/>
    </row>
    <row r="22" spans="1:27" ht="15" customHeight="1" thickBot="1" x14ac:dyDescent="0.45">
      <c r="A22" s="106" t="s">
        <v>22</v>
      </c>
      <c r="B22" s="107"/>
      <c r="C22" s="107"/>
      <c r="D22" s="118">
        <f>SUM(D12:D21)</f>
        <v>0</v>
      </c>
      <c r="E22" s="51">
        <f>SUM(E12:E21)</f>
        <v>0</v>
      </c>
      <c r="F22" s="26">
        <f>SUM(F12:F21)</f>
        <v>0</v>
      </c>
      <c r="G22" s="27">
        <f>SUM(G12:G21)</f>
        <v>0</v>
      </c>
      <c r="H22" s="135"/>
      <c r="I22" s="135"/>
      <c r="J22" s="135"/>
      <c r="K22" s="135"/>
      <c r="L22" s="135"/>
      <c r="M22" s="135"/>
      <c r="N22" s="135"/>
      <c r="O22" s="135"/>
      <c r="P22" s="135"/>
      <c r="Q22" s="135"/>
      <c r="R22" s="27">
        <f>SUM(R12:R21)</f>
        <v>0</v>
      </c>
      <c r="S22" s="27">
        <f>SUM(S12:S21)</f>
        <v>0</v>
      </c>
      <c r="T22" s="27">
        <f>SUM(T12:T21)</f>
        <v>0</v>
      </c>
      <c r="U22" s="27">
        <f>SUM(U12:U21)</f>
        <v>0</v>
      </c>
      <c r="V22" s="31">
        <f>SUM(V12:V21)</f>
        <v>0</v>
      </c>
      <c r="W22" s="30" t="e">
        <f t="shared" si="5"/>
        <v>#DIV/0!</v>
      </c>
      <c r="X22" s="37"/>
    </row>
    <row r="23" spans="1:27" ht="6.6" customHeight="1" thickBot="1" x14ac:dyDescent="0.4"/>
    <row r="24" spans="1:27" ht="13.9" x14ac:dyDescent="0.4">
      <c r="A24" s="142" t="s">
        <v>23</v>
      </c>
      <c r="B24" s="143"/>
      <c r="C24" s="143"/>
      <c r="D24" s="143"/>
      <c r="E24" s="143"/>
      <c r="F24" s="16" t="s">
        <v>32</v>
      </c>
      <c r="G24" s="16" t="s">
        <v>33</v>
      </c>
      <c r="H24" s="17"/>
    </row>
    <row r="25" spans="1:27" x14ac:dyDescent="0.35">
      <c r="A25" s="136" t="s">
        <v>24</v>
      </c>
      <c r="B25" s="137"/>
      <c r="C25" s="137"/>
      <c r="D25" s="137"/>
      <c r="E25" s="137"/>
      <c r="F25" s="28">
        <f>R22/'Notes and Assumptions'!$C$6</f>
        <v>0</v>
      </c>
      <c r="G25" s="29">
        <f>F25*O2</f>
        <v>0</v>
      </c>
      <c r="H25" s="18" t="s">
        <v>34</v>
      </c>
    </row>
    <row r="26" spans="1:27" x14ac:dyDescent="0.35">
      <c r="A26" s="136" t="s">
        <v>25</v>
      </c>
      <c r="B26" s="137"/>
      <c r="C26" s="137"/>
      <c r="D26" s="137"/>
      <c r="E26" s="137"/>
      <c r="F26" s="28">
        <f>S22/'Notes and Assumptions'!$C$6</f>
        <v>0</v>
      </c>
      <c r="G26" s="29">
        <f>F26*O2</f>
        <v>0</v>
      </c>
      <c r="H26" s="18" t="s">
        <v>34</v>
      </c>
      <c r="J26" s="44"/>
      <c r="K26" s="44"/>
      <c r="L26" s="44"/>
    </row>
    <row r="27" spans="1:27" x14ac:dyDescent="0.35">
      <c r="A27" s="136" t="s">
        <v>26</v>
      </c>
      <c r="B27" s="137"/>
      <c r="C27" s="137"/>
      <c r="D27" s="137"/>
      <c r="E27" s="137"/>
      <c r="F27" s="28">
        <f>(T22+U22)/'Notes and Assumptions'!$C$6</f>
        <v>0</v>
      </c>
      <c r="G27" s="29">
        <f>F27*O2</f>
        <v>0</v>
      </c>
      <c r="H27" s="18" t="s">
        <v>34</v>
      </c>
      <c r="J27" s="44"/>
      <c r="K27" s="44"/>
      <c r="L27" s="44"/>
    </row>
    <row r="28" spans="1:27" x14ac:dyDescent="0.35">
      <c r="A28" s="136" t="s">
        <v>27</v>
      </c>
      <c r="B28" s="137"/>
      <c r="C28" s="137"/>
      <c r="D28" s="137"/>
      <c r="E28" s="137"/>
      <c r="F28" s="28">
        <f>((T22*20)+U22)/'Notes and Assumptions'!$C$6</f>
        <v>0</v>
      </c>
      <c r="G28" s="29">
        <f>F28*O2</f>
        <v>0</v>
      </c>
      <c r="H28" s="18" t="s">
        <v>35</v>
      </c>
      <c r="J28" s="44"/>
      <c r="K28" s="44"/>
      <c r="L28" s="44"/>
      <c r="M28" s="43"/>
    </row>
    <row r="29" spans="1:27" x14ac:dyDescent="0.35">
      <c r="A29" s="136" t="s">
        <v>28</v>
      </c>
      <c r="B29" s="137"/>
      <c r="C29" s="137"/>
      <c r="D29" s="137"/>
      <c r="E29" s="137"/>
      <c r="F29" s="28">
        <f>V22/'Notes and Assumptions'!$C$6</f>
        <v>0</v>
      </c>
      <c r="G29" s="29">
        <f>F29*O2</f>
        <v>0</v>
      </c>
      <c r="H29" s="18" t="s">
        <v>34</v>
      </c>
      <c r="J29" s="44"/>
      <c r="K29" s="44"/>
      <c r="L29" s="44"/>
      <c r="M29" s="43"/>
    </row>
    <row r="30" spans="1:27" x14ac:dyDescent="0.35">
      <c r="A30" s="136" t="s">
        <v>29</v>
      </c>
      <c r="B30" s="137"/>
      <c r="C30" s="137"/>
      <c r="D30" s="137"/>
      <c r="E30" s="137"/>
      <c r="F30" s="28">
        <f>F25+F26+F27</f>
        <v>0</v>
      </c>
      <c r="G30" s="29">
        <f>F30*O2</f>
        <v>0</v>
      </c>
      <c r="H30" s="18" t="s">
        <v>34</v>
      </c>
      <c r="J30" s="44"/>
      <c r="K30" s="44"/>
      <c r="L30" s="44"/>
      <c r="M30" s="43"/>
    </row>
    <row r="31" spans="1:27" ht="13.9" thickBot="1" x14ac:dyDescent="0.4">
      <c r="A31" s="138" t="s">
        <v>30</v>
      </c>
      <c r="B31" s="139"/>
      <c r="C31" s="139"/>
      <c r="D31" s="139"/>
      <c r="E31" s="139"/>
      <c r="F31" s="21"/>
      <c r="G31" s="22" t="e">
        <f>O3/G30</f>
        <v>#DIV/0!</v>
      </c>
      <c r="H31" s="23" t="s">
        <v>36</v>
      </c>
      <c r="J31" s="44"/>
      <c r="K31" s="44"/>
      <c r="L31" s="44"/>
      <c r="M31" s="43"/>
    </row>
    <row r="32" spans="1:27" ht="30.6" customHeight="1" thickTop="1" thickBot="1" x14ac:dyDescent="0.45">
      <c r="A32" s="140" t="s">
        <v>31</v>
      </c>
      <c r="B32" s="141"/>
      <c r="C32" s="141"/>
      <c r="D32" s="141"/>
      <c r="E32" s="141"/>
      <c r="F32" s="141"/>
      <c r="G32" s="19" t="e">
        <f>O3/(G25+G26+G28)</f>
        <v>#DIV/0!</v>
      </c>
      <c r="H32" s="20" t="s">
        <v>37</v>
      </c>
      <c r="J32" s="44"/>
      <c r="K32" s="44"/>
      <c r="L32" s="44"/>
      <c r="M32" s="43"/>
    </row>
    <row r="33" spans="1:13" ht="13.9" x14ac:dyDescent="0.4">
      <c r="A33" s="10"/>
      <c r="B33" s="10"/>
      <c r="C33" s="10"/>
      <c r="D33" s="10"/>
      <c r="E33" s="10"/>
      <c r="F33" s="10"/>
      <c r="G33" s="10"/>
      <c r="J33" s="44"/>
      <c r="K33" s="44"/>
      <c r="L33" s="44"/>
      <c r="M33" s="43"/>
    </row>
    <row r="34" spans="1:13" x14ac:dyDescent="0.35">
      <c r="J34" s="44"/>
      <c r="K34" s="44"/>
      <c r="L34" s="44"/>
    </row>
    <row r="35" spans="1:13" x14ac:dyDescent="0.35">
      <c r="J35" s="44"/>
      <c r="K35" s="44"/>
      <c r="L35" s="44"/>
    </row>
  </sheetData>
  <mergeCells count="26">
    <mergeCell ref="A5:R5"/>
    <mergeCell ref="M9:Q9"/>
    <mergeCell ref="A1:L1"/>
    <mergeCell ref="M1:O1"/>
    <mergeCell ref="A2:G2"/>
    <mergeCell ref="H2:I2"/>
    <mergeCell ref="J2:K2"/>
    <mergeCell ref="M2:N2"/>
    <mergeCell ref="A3:G3"/>
    <mergeCell ref="H3:I3"/>
    <mergeCell ref="J3:K3"/>
    <mergeCell ref="M3:N3"/>
    <mergeCell ref="M4:N4"/>
    <mergeCell ref="R9:W9"/>
    <mergeCell ref="H9:L9"/>
    <mergeCell ref="H22:L22"/>
    <mergeCell ref="M22:Q22"/>
    <mergeCell ref="A30:E30"/>
    <mergeCell ref="A31:E31"/>
    <mergeCell ref="A32:F32"/>
    <mergeCell ref="A24:E24"/>
    <mergeCell ref="A25:E25"/>
    <mergeCell ref="A26:E26"/>
    <mergeCell ref="A27:E27"/>
    <mergeCell ref="A28:E28"/>
    <mergeCell ref="A29:E29"/>
  </mergeCells>
  <dataValidations count="1">
    <dataValidation type="list" allowBlank="1" showInputMessage="1" showErrorMessage="1" sqref="C11:C21" xr:uid="{00000000-0002-0000-0200-000000000000}">
      <formula1>ValidChargerType</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
  <sheetViews>
    <sheetView workbookViewId="0">
      <selection activeCell="B16" sqref="B16:P16"/>
    </sheetView>
  </sheetViews>
  <sheetFormatPr defaultRowHeight="14.25" x14ac:dyDescent="0.45"/>
  <cols>
    <col min="1" max="1" width="11.46484375" customWidth="1"/>
  </cols>
  <sheetData>
    <row r="1" spans="1:16" ht="15.75" thickBot="1" x14ac:dyDescent="0.5">
      <c r="A1" s="32" t="s">
        <v>52</v>
      </c>
      <c r="B1" s="33"/>
      <c r="C1" s="33"/>
      <c r="D1" s="33"/>
      <c r="E1" s="33"/>
      <c r="F1" s="33"/>
      <c r="G1" s="33"/>
      <c r="H1" s="33"/>
      <c r="I1" s="33"/>
      <c r="J1" s="33"/>
      <c r="K1" s="33"/>
    </row>
    <row r="3" spans="1:16" x14ac:dyDescent="0.45">
      <c r="A3" s="34" t="s">
        <v>53</v>
      </c>
    </row>
    <row r="5" spans="1:16" x14ac:dyDescent="0.45">
      <c r="A5" s="160" t="s">
        <v>60</v>
      </c>
      <c r="B5" s="160"/>
      <c r="C5" s="160"/>
      <c r="D5" s="160"/>
      <c r="E5" s="160"/>
      <c r="F5" s="160"/>
      <c r="G5" s="160"/>
      <c r="H5" s="160"/>
    </row>
    <row r="6" spans="1:16" x14ac:dyDescent="0.45">
      <c r="A6" t="s">
        <v>54</v>
      </c>
      <c r="C6">
        <v>907185</v>
      </c>
      <c r="D6" t="s">
        <v>55</v>
      </c>
    </row>
    <row r="7" spans="1:16" x14ac:dyDescent="0.45">
      <c r="A7" t="s">
        <v>56</v>
      </c>
      <c r="C7">
        <v>3.36</v>
      </c>
      <c r="D7" t="s">
        <v>57</v>
      </c>
      <c r="E7" t="s">
        <v>58</v>
      </c>
    </row>
    <row r="8" spans="1:16" x14ac:dyDescent="0.45">
      <c r="C8" s="36"/>
    </row>
    <row r="9" spans="1:16" x14ac:dyDescent="0.45">
      <c r="C9" s="36"/>
    </row>
    <row r="10" spans="1:16" x14ac:dyDescent="0.45">
      <c r="A10" s="93" t="s">
        <v>89</v>
      </c>
    </row>
    <row r="11" spans="1:16" x14ac:dyDescent="0.45">
      <c r="A11" s="94"/>
    </row>
    <row r="15" spans="1:16" x14ac:dyDescent="0.45">
      <c r="A15" s="95" t="s">
        <v>87</v>
      </c>
      <c r="B15" s="161" t="s">
        <v>93</v>
      </c>
      <c r="C15" s="161"/>
      <c r="D15" s="161"/>
      <c r="E15" s="161"/>
      <c r="F15" s="161"/>
      <c r="G15" s="161"/>
      <c r="H15" s="161"/>
      <c r="I15" s="161"/>
      <c r="J15" s="161"/>
      <c r="K15" s="161"/>
      <c r="L15" s="161"/>
      <c r="M15" s="161"/>
      <c r="N15" s="161"/>
      <c r="O15" s="161"/>
      <c r="P15" s="161"/>
    </row>
    <row r="16" spans="1:16" x14ac:dyDescent="0.45">
      <c r="A16" s="95" t="s">
        <v>88</v>
      </c>
      <c r="B16" s="161" t="s">
        <v>92</v>
      </c>
      <c r="C16" s="161"/>
      <c r="D16" s="161"/>
      <c r="E16" s="161"/>
      <c r="F16" s="161"/>
      <c r="G16" s="161"/>
      <c r="H16" s="161"/>
      <c r="I16" s="161"/>
      <c r="J16" s="161"/>
      <c r="K16" s="161"/>
      <c r="L16" s="161"/>
      <c r="M16" s="161"/>
      <c r="N16" s="161"/>
      <c r="O16" s="161"/>
      <c r="P16" s="161"/>
    </row>
    <row r="17" spans="1:16" x14ac:dyDescent="0.45">
      <c r="A17" s="95" t="s">
        <v>90</v>
      </c>
      <c r="B17" s="161" t="s">
        <v>91</v>
      </c>
      <c r="C17" s="161"/>
      <c r="D17" s="161"/>
      <c r="E17" s="161"/>
      <c r="F17" s="161"/>
      <c r="G17" s="161"/>
      <c r="H17" s="161"/>
      <c r="I17" s="161"/>
      <c r="J17" s="161"/>
      <c r="K17" s="161"/>
      <c r="L17" s="161"/>
      <c r="M17" s="161"/>
      <c r="N17" s="161"/>
      <c r="O17" s="161"/>
      <c r="P17" s="161"/>
    </row>
  </sheetData>
  <mergeCells count="4">
    <mergeCell ref="A5:H5"/>
    <mergeCell ref="B16:P16"/>
    <mergeCell ref="B17:P17"/>
    <mergeCell ref="B15:P15"/>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workbookViewId="0">
      <selection activeCell="A13" sqref="A13"/>
    </sheetView>
  </sheetViews>
  <sheetFormatPr defaultRowHeight="14.25" x14ac:dyDescent="0.45"/>
  <cols>
    <col min="1" max="1" width="20" customWidth="1"/>
    <col min="2" max="3" width="11.53125" bestFit="1" customWidth="1"/>
    <col min="4" max="4" width="12.46484375" bestFit="1" customWidth="1"/>
    <col min="5" max="5" width="13.6640625" bestFit="1" customWidth="1"/>
    <col min="6" max="6" width="13.6640625" customWidth="1"/>
    <col min="8" max="9" width="11.53125" bestFit="1" customWidth="1"/>
    <col min="10" max="10" width="12.46484375" bestFit="1" customWidth="1"/>
    <col min="11" max="11" width="13.6640625" bestFit="1" customWidth="1"/>
    <col min="13" max="13" width="12.53125" bestFit="1" customWidth="1"/>
  </cols>
  <sheetData>
    <row r="1" spans="1:9" x14ac:dyDescent="0.45">
      <c r="A1" t="s">
        <v>38</v>
      </c>
      <c r="B1">
        <v>907185</v>
      </c>
      <c r="C1" t="s">
        <v>7</v>
      </c>
    </row>
    <row r="2" spans="1:9" x14ac:dyDescent="0.45">
      <c r="A2" t="s">
        <v>41</v>
      </c>
      <c r="B2">
        <v>20</v>
      </c>
    </row>
    <row r="4" spans="1:9" x14ac:dyDescent="0.45">
      <c r="A4" s="1" t="s">
        <v>47</v>
      </c>
      <c r="B4" s="1"/>
      <c r="C4" s="162" t="s">
        <v>50</v>
      </c>
      <c r="D4" s="162"/>
      <c r="E4" s="162"/>
      <c r="F4" s="162"/>
      <c r="G4" s="162"/>
      <c r="H4" s="1"/>
      <c r="I4" s="1"/>
    </row>
    <row r="5" spans="1:9" x14ac:dyDescent="0.45">
      <c r="A5" s="1" t="s">
        <v>0</v>
      </c>
      <c r="B5" s="1"/>
      <c r="C5" s="45" t="s">
        <v>48</v>
      </c>
      <c r="D5" s="45" t="s">
        <v>49</v>
      </c>
      <c r="E5" s="45" t="s">
        <v>20</v>
      </c>
      <c r="F5" s="45" t="s">
        <v>40</v>
      </c>
      <c r="G5" s="45" t="s">
        <v>21</v>
      </c>
      <c r="H5" s="1"/>
      <c r="I5" s="1"/>
    </row>
    <row r="6" spans="1:9" x14ac:dyDescent="0.45">
      <c r="A6" t="s">
        <v>5</v>
      </c>
      <c r="B6" s="2"/>
      <c r="C6" s="122">
        <f>'[6]EMFAC 2014 fleet averages'!R30</f>
        <v>0.15962430716997036</v>
      </c>
      <c r="D6" s="122">
        <f>'[6]EMFAC 2014 fleet averages'!AI30</f>
        <v>0.12176203571752833</v>
      </c>
      <c r="E6" s="122">
        <f>'[6]EMFAC 2014 fleet averages'!AQ30</f>
        <v>2.3344634206249604E-3</v>
      </c>
      <c r="F6" s="122">
        <f>'[6]EMFAC 2014 fleet averages'!AT30</f>
        <v>4.4750012825392031E-2</v>
      </c>
      <c r="G6" s="5">
        <f>'[6]EMFAC 2014 fleet averages'!AM30</f>
        <v>335.40712409464271</v>
      </c>
      <c r="H6" s="2"/>
      <c r="I6" s="4"/>
    </row>
    <row r="7" spans="1:9" x14ac:dyDescent="0.45">
      <c r="C7" s="6"/>
      <c r="D7" s="6"/>
      <c r="E7" s="6"/>
      <c r="F7" s="6"/>
      <c r="G7" s="5"/>
      <c r="I7" s="4"/>
    </row>
    <row r="8" spans="1:9" x14ac:dyDescent="0.45">
      <c r="C8" s="6"/>
      <c r="D8" s="6"/>
      <c r="E8" s="6"/>
      <c r="F8" s="6"/>
      <c r="G8" s="5"/>
      <c r="I8" s="4"/>
    </row>
    <row r="9" spans="1:9" x14ac:dyDescent="0.45">
      <c r="A9" s="1" t="s">
        <v>6</v>
      </c>
      <c r="C9" s="6"/>
      <c r="D9" s="6"/>
      <c r="E9" s="6"/>
      <c r="F9" s="6"/>
      <c r="G9" s="5"/>
      <c r="I9" s="4"/>
    </row>
    <row r="10" spans="1:9" x14ac:dyDescent="0.45">
      <c r="A10" s="1" t="s">
        <v>0</v>
      </c>
      <c r="B10" s="1"/>
      <c r="C10" s="45" t="s">
        <v>1</v>
      </c>
      <c r="D10" s="45" t="s">
        <v>2</v>
      </c>
      <c r="E10" s="45" t="s">
        <v>3</v>
      </c>
      <c r="F10" s="45"/>
      <c r="G10" s="48" t="s">
        <v>4</v>
      </c>
      <c r="H10" s="1"/>
      <c r="I10" s="1"/>
    </row>
    <row r="11" spans="1:9" x14ac:dyDescent="0.45">
      <c r="A11" t="s">
        <v>5</v>
      </c>
      <c r="B11" s="2"/>
      <c r="C11" s="46">
        <v>1.0078672888495256E-3</v>
      </c>
      <c r="D11" s="46">
        <v>0</v>
      </c>
      <c r="E11" s="46">
        <v>0</v>
      </c>
      <c r="F11" s="46">
        <v>4.475001282539208E-2</v>
      </c>
      <c r="G11" s="47">
        <v>0</v>
      </c>
      <c r="H11" s="2"/>
      <c r="I11" s="3"/>
    </row>
  </sheetData>
  <mergeCells count="1">
    <mergeCell ref="C4:G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Gen'l Info</vt:lpstr>
      <vt:lpstr>CE Charger Projects</vt:lpstr>
      <vt:lpstr>Notes and Assumptions</vt:lpstr>
      <vt:lpstr>Emission Factors</vt:lpstr>
      <vt:lpstr>'Gen''l Info'!BVMT</vt:lpstr>
      <vt:lpstr>'Gen''l Info'!BVMTNOxfactor</vt:lpstr>
      <vt:lpstr>'Gen''l Info'!BVMTPM10factor</vt:lpstr>
      <vt:lpstr>'Gen''l Info'!BVMTROGfactor</vt:lpstr>
      <vt:lpstr>'Gen''l Info'!Print_Area</vt:lpstr>
      <vt:lpstr>Instructions!Print_Area</vt:lpstr>
      <vt:lpstr>'Gen''l Info'!Project_Sponsor_Email</vt:lpstr>
      <vt:lpstr>'Gen''l Info'!Promote_Alternative_Transportation_Modes</vt:lpstr>
      <vt:lpstr>'Gen''l Info'!Public_Non_Public_Entity</vt:lpstr>
      <vt:lpstr>'Gen''l Info'!TFCA_Cost_60_Percent</vt:lpstr>
      <vt:lpstr>ValidChargerType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Mak</dc:creator>
  <cp:lastModifiedBy>Josephine Fong</cp:lastModifiedBy>
  <dcterms:created xsi:type="dcterms:W3CDTF">2016-12-12T20:24:37Z</dcterms:created>
  <dcterms:modified xsi:type="dcterms:W3CDTF">2019-02-22T18:38:35Z</dcterms:modified>
</cp:coreProperties>
</file>